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Андрей\2021\Протоколы 2021\"/>
    </mc:Choice>
  </mc:AlternateContent>
  <bookViews>
    <workbookView xWindow="0" yWindow="0" windowWidth="28800" windowHeight="12300" firstSheet="4" activeTab="7"/>
  </bookViews>
  <sheets>
    <sheet name="Лист65" sheetId="70" r:id="rId1"/>
    <sheet name="Роллинг Тандер" sheetId="69" r:id="rId2"/>
    <sheet name="Русская тяга люб. 200 кг." sheetId="67" r:id="rId3"/>
    <sheet name="Русская тяга люб. 150 кг." sheetId="65" r:id="rId4"/>
    <sheet name="РБ Проф 50 кг." sheetId="56" r:id="rId5"/>
    <sheet name="Пауэрспорт Профессионалы" sheetId="39" r:id="rId6"/>
    <sheet name="Пауэрспорт Любители" sheetId="38" r:id="rId7"/>
    <sheet name="Бицепс Профессионалы" sheetId="37" r:id="rId8"/>
    <sheet name="Бицепс Любители" sheetId="36" r:id="rId9"/>
    <sheet name="Жим стоя Любители" sheetId="34" r:id="rId10"/>
    <sheet name="Любители В.Ж. м.повт. 1_2" sheetId="33" r:id="rId11"/>
    <sheet name="Любители В.Ж. многоповторный" sheetId="32" r:id="rId12"/>
    <sheet name="Проф. народный жим 1_2 вес" sheetId="27" r:id="rId13"/>
    <sheet name="СОВ Народный жим 1_2 вес." sheetId="71" r:id="rId14"/>
    <sheet name="Люб. народный жим 1_2 вес" sheetId="25" r:id="rId15"/>
    <sheet name="Люб. народный жим 1 вес" sheetId="24" r:id="rId16"/>
    <sheet name="Двоеборье проф." sheetId="23" r:id="rId17"/>
    <sheet name="Люб. присед б.э." sheetId="18" r:id="rId18"/>
    <sheet name="ПРО тяга б.э." sheetId="16" r:id="rId19"/>
    <sheet name="Люб. Ст. Тяга б.э." sheetId="15" r:id="rId20"/>
    <sheet name="ПРО жим софт 1 петельная" sheetId="13" r:id="rId21"/>
    <sheet name="Люб. жим 1 петельная" sheetId="12" r:id="rId22"/>
    <sheet name="ПРО жим б.э." sheetId="11" r:id="rId23"/>
    <sheet name="Люб. жим б.э." sheetId="10" r:id="rId24"/>
    <sheet name="Люб. Военный жим класс." sheetId="7" r:id="rId25"/>
  </sheets>
  <calcPr calcId="162913" calcOnSave="0"/>
</workbook>
</file>

<file path=xl/calcChain.xml><?xml version="1.0" encoding="utf-8"?>
<calcChain xmlns="http://schemas.openxmlformats.org/spreadsheetml/2006/main">
  <c r="L16" i="11" l="1"/>
  <c r="H9" i="12"/>
  <c r="M9" i="13"/>
  <c r="K9" i="13"/>
  <c r="D9" i="13"/>
  <c r="M6" i="13"/>
  <c r="K6" i="13"/>
  <c r="D6" i="13"/>
  <c r="I9" i="12"/>
  <c r="G9" i="12"/>
  <c r="D9" i="12"/>
  <c r="I6" i="12"/>
  <c r="G6" i="12"/>
  <c r="D6" i="12"/>
  <c r="M16" i="11"/>
  <c r="K16" i="11"/>
  <c r="D16" i="11"/>
  <c r="M15" i="11"/>
  <c r="K15" i="11"/>
  <c r="D15" i="11"/>
  <c r="M12" i="11"/>
  <c r="K12" i="11"/>
  <c r="D12" i="11"/>
  <c r="M9" i="11"/>
  <c r="K9" i="11"/>
  <c r="D9" i="11"/>
  <c r="M6" i="11"/>
  <c r="K6" i="11"/>
  <c r="D6" i="11"/>
  <c r="L21" i="10"/>
  <c r="K21" i="10"/>
  <c r="D21" i="10"/>
  <c r="L18" i="10"/>
  <c r="K18" i="10"/>
  <c r="D18" i="10"/>
  <c r="L15" i="10"/>
  <c r="K15" i="10"/>
  <c r="D15" i="10"/>
  <c r="L14" i="10"/>
  <c r="K14" i="10"/>
  <c r="D14" i="10"/>
  <c r="L11" i="10"/>
  <c r="K11" i="10"/>
  <c r="D11" i="10"/>
  <c r="L8" i="10"/>
  <c r="K8" i="10"/>
  <c r="D8" i="10"/>
  <c r="L7" i="10"/>
  <c r="K7" i="10"/>
  <c r="D7" i="10"/>
  <c r="L6" i="10"/>
  <c r="K6" i="10"/>
  <c r="D6" i="10"/>
  <c r="L6" i="7"/>
  <c r="K6" i="7"/>
  <c r="D6" i="7"/>
</calcChain>
</file>

<file path=xl/sharedStrings.xml><?xml version="1.0" encoding="utf-8"?>
<sst xmlns="http://schemas.openxmlformats.org/spreadsheetml/2006/main" count="2067" uniqueCount="650">
  <si>
    <t>ФИО</t>
  </si>
  <si>
    <t>Сумма</t>
  </si>
  <si>
    <t>Тренер</t>
  </si>
  <si>
    <t>Очки</t>
  </si>
  <si>
    <t>Команда</t>
  </si>
  <si>
    <t>Рек</t>
  </si>
  <si>
    <t>Возрастная группа
Дата рождения/Возраст</t>
  </si>
  <si>
    <t>Город/Область</t>
  </si>
  <si>
    <t>Вес</t>
  </si>
  <si>
    <t>Повторы</t>
  </si>
  <si>
    <t>Собственный 
вес</t>
  </si>
  <si>
    <t>Главный судья:</t>
  </si>
  <si>
    <t>Главный секретарь:</t>
  </si>
  <si>
    <t>Старший судья:</t>
  </si>
  <si>
    <t>Боковой судья:</t>
  </si>
  <si>
    <t>Секретарь:</t>
  </si>
  <si>
    <t xml:space="preserve">Абсолютный зачёт </t>
  </si>
  <si>
    <t>КУбок Евразии по пауэрлифтингу и силовым видам спорта
Любители военный жим классический
Волжский/Волгоградская область 9 октября 2021 г.</t>
  </si>
  <si>
    <t>Shv/Mel</t>
  </si>
  <si>
    <t>Жим лёжа</t>
  </si>
  <si>
    <t>ВЕСОВАЯ КАТЕГОРИЯ   90</t>
  </si>
  <si>
    <t>Смоляков Дмитрий</t>
  </si>
  <si>
    <t>1. Смоляков Дмитрий</t>
  </si>
  <si>
    <t>Мастера 45 - 49 (27.02.1975)/46</t>
  </si>
  <si>
    <t>86,10</t>
  </si>
  <si>
    <t xml:space="preserve">лично </t>
  </si>
  <si>
    <t xml:space="preserve">Волгоград/Волгоградская область </t>
  </si>
  <si>
    <t>130,0</t>
  </si>
  <si>
    <t>135,0</t>
  </si>
  <si>
    <t>137,5</t>
  </si>
  <si>
    <t xml:space="preserve">Самостоятельно </t>
  </si>
  <si>
    <t xml:space="preserve">Мужчины </t>
  </si>
  <si>
    <t xml:space="preserve">Мастера </t>
  </si>
  <si>
    <t xml:space="preserve">ФИО </t>
  </si>
  <si>
    <t xml:space="preserve">Возрастная группа </t>
  </si>
  <si>
    <t xml:space="preserve">Весовая </t>
  </si>
  <si>
    <t xml:space="preserve">Сумма </t>
  </si>
  <si>
    <t xml:space="preserve">Результат </t>
  </si>
  <si>
    <t xml:space="preserve">Shv/Mel </t>
  </si>
  <si>
    <t xml:space="preserve">Мастера 45 - 49 </t>
  </si>
  <si>
    <t>90</t>
  </si>
  <si>
    <t>86,8488</t>
  </si>
  <si>
    <t>Результат</t>
  </si>
  <si>
    <t>КУбок Евразии по пауэрлифтингу и силовым видам спорта
Любители жим лежа без экипировки
Волжский/Волгоградская область 9 октября 2021 г.</t>
  </si>
  <si>
    <t>ВЕСОВАЯ КАТЕГОРИЯ   75</t>
  </si>
  <si>
    <t>Балашов Владислав</t>
  </si>
  <si>
    <t>1. Балашов Владислав</t>
  </si>
  <si>
    <t>Юниоры 20 - 23 (19.03.2001)/20</t>
  </si>
  <si>
    <t>72,75</t>
  </si>
  <si>
    <t xml:space="preserve">ВолГУ </t>
  </si>
  <si>
    <t>105,0</t>
  </si>
  <si>
    <t>115,0</t>
  </si>
  <si>
    <t>120,0</t>
  </si>
  <si>
    <t xml:space="preserve">Никитин С.О. </t>
  </si>
  <si>
    <t>Рогачев Юрий</t>
  </si>
  <si>
    <t>1. Рогачев Юрий</t>
  </si>
  <si>
    <t>Открытая (07.09.1989)/32</t>
  </si>
  <si>
    <t>72,90</t>
  </si>
  <si>
    <t xml:space="preserve">Сармат </t>
  </si>
  <si>
    <t xml:space="preserve">Фролово/Волгоградская область </t>
  </si>
  <si>
    <t>145,0</t>
  </si>
  <si>
    <t>150,0</t>
  </si>
  <si>
    <t>Резвых Анатолий</t>
  </si>
  <si>
    <t>1. Резвых Анатолий</t>
  </si>
  <si>
    <t>Мастера 50 - 54 (25.09.1971)/50</t>
  </si>
  <si>
    <t>74,80</t>
  </si>
  <si>
    <t xml:space="preserve">Железный легион </t>
  </si>
  <si>
    <t xml:space="preserve">Борисоглебск/Воронежская область </t>
  </si>
  <si>
    <t>110,0</t>
  </si>
  <si>
    <t>ВЕСОВАЯ КАТЕГОРИЯ   82.5</t>
  </si>
  <si>
    <t>Хомушку Александр</t>
  </si>
  <si>
    <t>1. Хомушку Александр</t>
  </si>
  <si>
    <t>Открытая (11.12.1986)/34</t>
  </si>
  <si>
    <t>81,60</t>
  </si>
  <si>
    <t xml:space="preserve">МАГМА </t>
  </si>
  <si>
    <t>140,0</t>
  </si>
  <si>
    <t>147,5</t>
  </si>
  <si>
    <t xml:space="preserve">Тартин Сергей </t>
  </si>
  <si>
    <t>Сергеев Дмитрий</t>
  </si>
  <si>
    <t>1. Сергеев Дмитрий</t>
  </si>
  <si>
    <t>Открытая (01.12.1986)/34</t>
  </si>
  <si>
    <t>90,00</t>
  </si>
  <si>
    <t xml:space="preserve">Росич </t>
  </si>
  <si>
    <t xml:space="preserve">Волжский/Волгоградская область </t>
  </si>
  <si>
    <t>160,0</t>
  </si>
  <si>
    <t>170,0</t>
  </si>
  <si>
    <t>175,0</t>
  </si>
  <si>
    <t xml:space="preserve">Евтушенко В.А. </t>
  </si>
  <si>
    <t>Дзевенис Виктор</t>
  </si>
  <si>
    <t>1. Дзевенис Виктор</t>
  </si>
  <si>
    <t>Мастера 40 - 44 (31.01.1978)/43</t>
  </si>
  <si>
    <t>87,00</t>
  </si>
  <si>
    <t xml:space="preserve">Краснослободск/Волгоградская область </t>
  </si>
  <si>
    <t>155,0</t>
  </si>
  <si>
    <t xml:space="preserve">Решетов Н.В. </t>
  </si>
  <si>
    <t>ВЕСОВАЯ КАТЕГОРИЯ   100</t>
  </si>
  <si>
    <t>Карпенко Ярослав</t>
  </si>
  <si>
    <t>1. Карпенко Ярослав</t>
  </si>
  <si>
    <t>Юноши 18 - 19 (14.06.2003)/18</t>
  </si>
  <si>
    <t>96,80</t>
  </si>
  <si>
    <t>112,5</t>
  </si>
  <si>
    <t>ВЕСОВАЯ КАТЕГОРИЯ   110</t>
  </si>
  <si>
    <t>Попов Александр</t>
  </si>
  <si>
    <t>1. Попов Александр</t>
  </si>
  <si>
    <t>Открытая (23.06.1984)/37</t>
  </si>
  <si>
    <t>108,80</t>
  </si>
  <si>
    <t xml:space="preserve">Юноши </t>
  </si>
  <si>
    <t xml:space="preserve">Юноши 18 - 19 </t>
  </si>
  <si>
    <t>100</t>
  </si>
  <si>
    <t>62,5951</t>
  </si>
  <si>
    <t xml:space="preserve">Юниоры </t>
  </si>
  <si>
    <t xml:space="preserve">Юниоры 20 - 23 </t>
  </si>
  <si>
    <t>75</t>
  </si>
  <si>
    <t>84,1531</t>
  </si>
  <si>
    <t xml:space="preserve">Открытая </t>
  </si>
  <si>
    <t>101,9550</t>
  </si>
  <si>
    <t>99,5010</t>
  </si>
  <si>
    <t>82.5</t>
  </si>
  <si>
    <t>87,3740</t>
  </si>
  <si>
    <t>110</t>
  </si>
  <si>
    <t>83,3900</t>
  </si>
  <si>
    <t xml:space="preserve">Мастера 40 - 44 </t>
  </si>
  <si>
    <t>97,3697</t>
  </si>
  <si>
    <t xml:space="preserve">Мастера 50 - 54 </t>
  </si>
  <si>
    <t>89,8266</t>
  </si>
  <si>
    <t>КУбок Евразии по пауэрлифтингу и силовым видам спорта
ПРО жим лежа без экипировки
Волжский/Волгоградская область 9 октября 2021 г.</t>
  </si>
  <si>
    <t>ВЕСОВАЯ КАТЕГОРИЯ   67.5</t>
  </si>
  <si>
    <t>Бурмисов Иван</t>
  </si>
  <si>
    <t>-. Бурмисов Иван</t>
  </si>
  <si>
    <t>Юноши 16 - 17 (25.06.2004)/17</t>
  </si>
  <si>
    <t>67,50</t>
  </si>
  <si>
    <t>65,0</t>
  </si>
  <si>
    <t xml:space="preserve">Кайсин Александр </t>
  </si>
  <si>
    <t>Шведенко Николай</t>
  </si>
  <si>
    <t>1. Шведенко Николай</t>
  </si>
  <si>
    <t>Открытая (22.05.1997)/24</t>
  </si>
  <si>
    <t>74,45</t>
  </si>
  <si>
    <t xml:space="preserve">Гризли </t>
  </si>
  <si>
    <t xml:space="preserve">Васильев Алексей </t>
  </si>
  <si>
    <t>Громов Михаил</t>
  </si>
  <si>
    <t>1. Громов Михаил</t>
  </si>
  <si>
    <t>Юноши 16 - 17 (23.06.2005)/16</t>
  </si>
  <si>
    <t>81,15</t>
  </si>
  <si>
    <t>70,0</t>
  </si>
  <si>
    <t>75,0</t>
  </si>
  <si>
    <t>77,5</t>
  </si>
  <si>
    <t>Токарев Иван</t>
  </si>
  <si>
    <t>1. Токарев Иван</t>
  </si>
  <si>
    <t>Юноши 16 - 17 (28.06.2004)/17</t>
  </si>
  <si>
    <t>80,0</t>
  </si>
  <si>
    <t>Шмадченко Александр</t>
  </si>
  <si>
    <t>1. Шмадченко Александр</t>
  </si>
  <si>
    <t>Открытая (26.12.1986)/34</t>
  </si>
  <si>
    <t xml:space="preserve">Гриф </t>
  </si>
  <si>
    <t>182,5</t>
  </si>
  <si>
    <t xml:space="preserve">Юноши 16 - 17 </t>
  </si>
  <si>
    <t>50,5699</t>
  </si>
  <si>
    <t>49,5562</t>
  </si>
  <si>
    <t>102,4275</t>
  </si>
  <si>
    <t>76,8602</t>
  </si>
  <si>
    <t>КУбок Евразии по пауэрлифтингу и силовым видам спорта
Любители жим лежа в Софт экипировка однопетельная
Волжский/Волгоградская область 9 октября 2021 г.</t>
  </si>
  <si>
    <t>202,5</t>
  </si>
  <si>
    <t>Решетов Николай</t>
  </si>
  <si>
    <t>1. Решетов Николай</t>
  </si>
  <si>
    <t>Мастера 60 - 64 (23.02.1959)/62</t>
  </si>
  <si>
    <t>89,00</t>
  </si>
  <si>
    <t>200,0</t>
  </si>
  <si>
    <t>210,0</t>
  </si>
  <si>
    <t>126,3803</t>
  </si>
  <si>
    <t xml:space="preserve">Мастера 60 - 64 </t>
  </si>
  <si>
    <t>217,1865</t>
  </si>
  <si>
    <t>КУбок Евразии по пауэрлифтингу и силовым видам спорта
ПРО жим лежа Софт экипировка однопетельная
Волжский/Волгоградская область 9 октября 2021 г.</t>
  </si>
  <si>
    <t>257,5</t>
  </si>
  <si>
    <t>Шатохин Дмитрий</t>
  </si>
  <si>
    <t>1. Шатохин Дмитрий</t>
  </si>
  <si>
    <t>Мастера 50 - 54 (17.06.1971)/50</t>
  </si>
  <si>
    <t>104,00</t>
  </si>
  <si>
    <t>180,0</t>
  </si>
  <si>
    <t xml:space="preserve">Шмадченко Александр </t>
  </si>
  <si>
    <t>150,7148</t>
  </si>
  <si>
    <t>115,1769</t>
  </si>
  <si>
    <t>КУбок Евразии по пауэрлифтингу и силовым видам спорта
Любители жим лежа в Софт экипировка многопетельная
Волжский/Волгоградская область 9 октября 2021 г.</t>
  </si>
  <si>
    <t>КУбок Евразии по пауэрлифтингу и силовым видам спорта
Любители становая тяга без экипировки
Волжский/Волгоградская область 9 октября 2021 г.</t>
  </si>
  <si>
    <t>Становая тяга</t>
  </si>
  <si>
    <t>ВЕСОВАЯ КАТЕГОРИЯ   52</t>
  </si>
  <si>
    <t>Коновалова Юлия</t>
  </si>
  <si>
    <t>1. Коновалова Юлия</t>
  </si>
  <si>
    <t>Мастера 40 - 44 (06.05.1980)/41</t>
  </si>
  <si>
    <t>51,00</t>
  </si>
  <si>
    <t>="0,9848"</t>
  </si>
  <si>
    <t xml:space="preserve">Красноярск/Красноярский край </t>
  </si>
  <si>
    <t>87,5</t>
  </si>
  <si>
    <t>97,5</t>
  </si>
  <si>
    <t>="87,5"</t>
  </si>
  <si>
    <t>="86,4285"</t>
  </si>
  <si>
    <t>ВЕСОВАЯ КАТЕГОРИЯ   56</t>
  </si>
  <si>
    <t>Самофалова Виктория</t>
  </si>
  <si>
    <t>1. Самофалова Виктория</t>
  </si>
  <si>
    <t>Юниорки 20 - 23 (27.09.1998)/23</t>
  </si>
  <si>
    <t>55,30</t>
  </si>
  <si>
    <t>="0,9215"</t>
  </si>
  <si>
    <t xml:space="preserve">Здоровая Нация </t>
  </si>
  <si>
    <t>100,0</t>
  </si>
  <si>
    <t>107,5</t>
  </si>
  <si>
    <t>="107,5"</t>
  </si>
  <si>
    <t>="99,0613"</t>
  </si>
  <si>
    <t xml:space="preserve">Шабанов Денис </t>
  </si>
  <si>
    <t>Вдовикин Дмитрий</t>
  </si>
  <si>
    <t>1. Вдовикин Дмитрий</t>
  </si>
  <si>
    <t>Юниоры 20 - 23 (28.03.2001)/20</t>
  </si>
  <si>
    <t>110,00</t>
  </si>
  <si>
    <t>="0,5365"</t>
  </si>
  <si>
    <t>195,0</t>
  </si>
  <si>
    <t>205,0</t>
  </si>
  <si>
    <t>="205,0"</t>
  </si>
  <si>
    <t>="113,2820"</t>
  </si>
  <si>
    <t xml:space="preserve">Женщины </t>
  </si>
  <si>
    <t xml:space="preserve">Юниорки </t>
  </si>
  <si>
    <t>56</t>
  </si>
  <si>
    <t>99,0613</t>
  </si>
  <si>
    <t>52</t>
  </si>
  <si>
    <t>86,4285</t>
  </si>
  <si>
    <t>113,2820</t>
  </si>
  <si>
    <t>КУбок Евразии по пауэрлифтингу и силовым видам спорта
ПРО становая тяга без экипировки
Волжский/Волгоградская область 9 октября 2021 г.</t>
  </si>
  <si>
    <t>Шестаков Михаил</t>
  </si>
  <si>
    <t>1. Шестаков Михаил</t>
  </si>
  <si>
    <t>Юноши 0-13 (07.02.2011)/10</t>
  </si>
  <si>
    <t>34,10</t>
  </si>
  <si>
    <t>="1,3133"</t>
  </si>
  <si>
    <t>35,0</t>
  </si>
  <si>
    <t>40,0</t>
  </si>
  <si>
    <t>45,0</t>
  </si>
  <si>
    <t>="45,0"</t>
  </si>
  <si>
    <t>="72,6912"</t>
  </si>
  <si>
    <t>Кузнецов Иван</t>
  </si>
  <si>
    <t>1. Кузнецов Иван</t>
  </si>
  <si>
    <t>Юноши 14-15 (01.03.2006)/15</t>
  </si>
  <si>
    <t>65,55</t>
  </si>
  <si>
    <t>="0,7455"</t>
  </si>
  <si>
    <t>125,0</t>
  </si>
  <si>
    <t>="125,0"</t>
  </si>
  <si>
    <t>="109,9613"</t>
  </si>
  <si>
    <t>1. Бурмисов Иван</t>
  </si>
  <si>
    <t>="0,7258"</t>
  </si>
  <si>
    <t>="135,0"</t>
  </si>
  <si>
    <t>="105,8216"</t>
  </si>
  <si>
    <t>="0,5853"</t>
  </si>
  <si>
    <t>="145,0"</t>
  </si>
  <si>
    <t>="91,6580"</t>
  </si>
  <si>
    <t xml:space="preserve">Юноши 14-15 </t>
  </si>
  <si>
    <t>67.5</t>
  </si>
  <si>
    <t>109,9613</t>
  </si>
  <si>
    <t>105,8216</t>
  </si>
  <si>
    <t>91,6580</t>
  </si>
  <si>
    <t xml:space="preserve">Юноши 0-13 </t>
  </si>
  <si>
    <t>72,6912</t>
  </si>
  <si>
    <t>КУбок Евразии по пауэрлифтингу и силовым видам спорта
Любители присед без экипировки
Волжский/Волгоградская область 9 октября 2021 г.</t>
  </si>
  <si>
    <t>Приседание</t>
  </si>
  <si>
    <t>92,5</t>
  </si>
  <si>
    <t>="97,5"</t>
  </si>
  <si>
    <t>="89,8463"</t>
  </si>
  <si>
    <t>89,8463</t>
  </si>
  <si>
    <t>КУбок Евразии по пауэрлифтингу и силовым видам спорта
Силовое двоеборье профессионалы
Волжский/Волгоградская область 9 октября 2021 г.</t>
  </si>
  <si>
    <t>Новиков Роман</t>
  </si>
  <si>
    <t>1. Новиков Роман</t>
  </si>
  <si>
    <t>Открытая (10.07.1982)/39</t>
  </si>
  <si>
    <t>100,00</t>
  </si>
  <si>
    <t>="0,5540"</t>
  </si>
  <si>
    <t>185,0</t>
  </si>
  <si>
    <t>280,0</t>
  </si>
  <si>
    <t>300,0</t>
  </si>
  <si>
    <t>="460,0"</t>
  </si>
  <si>
    <t>="254,8400"</t>
  </si>
  <si>
    <t>460,0</t>
  </si>
  <si>
    <t>254,8400</t>
  </si>
  <si>
    <t>Кубок Евразии по пауэрлифтингу и силовым видам спорта
Любители народный жим (1 вес)
Волжский/Волгоградская область 9 октября 2021 г.</t>
  </si>
  <si>
    <t>НАП Н.Ж.</t>
  </si>
  <si>
    <t>Народный жим</t>
  </si>
  <si>
    <t>="0,6475"</t>
  </si>
  <si>
    <t>19,0</t>
  </si>
  <si>
    <t>="2090,0"</t>
  </si>
  <si>
    <t>="1353,2750"</t>
  </si>
  <si>
    <t xml:space="preserve">НАП Н.Ж. </t>
  </si>
  <si>
    <t>2090,0</t>
  </si>
  <si>
    <t>1353,2750</t>
  </si>
  <si>
    <t>Тоннаж</t>
  </si>
  <si>
    <t>Кубок Евразии по пауэрлифтингу и силовым видам спорта
Любители народный жим (1/2 вес)
Волжский/Волгоградская область 9 октября 2021 г.</t>
  </si>
  <si>
    <t>ВЕСОВАЯ КАТЕГОРИЯ   60</t>
  </si>
  <si>
    <t>Стецик Сергей</t>
  </si>
  <si>
    <t>1. Стецик Сергей</t>
  </si>
  <si>
    <t>Юноши 14-15 (23.01.2006)/15</t>
  </si>
  <si>
    <t>60,00</t>
  </si>
  <si>
    <t>="0,9100"</t>
  </si>
  <si>
    <t>30,0</t>
  </si>
  <si>
    <t>36,0</t>
  </si>
  <si>
    <t>="1080,0"</t>
  </si>
  <si>
    <t>="982,8000"</t>
  </si>
  <si>
    <t xml:space="preserve">Горбачев Владимир </t>
  </si>
  <si>
    <t>="0,7891"</t>
  </si>
  <si>
    <t>37,5</t>
  </si>
  <si>
    <t>71,0</t>
  </si>
  <si>
    <t>="2662,5"</t>
  </si>
  <si>
    <t>="2100,9787"</t>
  </si>
  <si>
    <t>Илларионов Анатолий</t>
  </si>
  <si>
    <t>1. Илларионов Анатолий</t>
  </si>
  <si>
    <t>Открытая (19.02.1983)/38</t>
  </si>
  <si>
    <t>97,50</t>
  </si>
  <si>
    <t>="0,6788"</t>
  </si>
  <si>
    <t>50,0</t>
  </si>
  <si>
    <t>66,0</t>
  </si>
  <si>
    <t>="3300,0"</t>
  </si>
  <si>
    <t>="2240,0400"</t>
  </si>
  <si>
    <t>60</t>
  </si>
  <si>
    <t>1080,0</t>
  </si>
  <si>
    <t>982,8000</t>
  </si>
  <si>
    <t>3300,0</t>
  </si>
  <si>
    <t>2240,0400</t>
  </si>
  <si>
    <t>2662,5</t>
  </si>
  <si>
    <t>2100,9787</t>
  </si>
  <si>
    <t>Кубок Евразии по пауэрлифтингу и силовым видам спорта
Профессионалы народный жим (1/2 вес)
Волжский/Волгоградская область 9 октября 2021 г.</t>
  </si>
  <si>
    <t>="1,5249"</t>
  </si>
  <si>
    <t>17,5</t>
  </si>
  <si>
    <t>37,0</t>
  </si>
  <si>
    <t>="647,5"</t>
  </si>
  <si>
    <t>="987,3727"</t>
  </si>
  <si>
    <t>Дануцев Артем</t>
  </si>
  <si>
    <t>1. Дануцев Артем</t>
  </si>
  <si>
    <t>Юноши 0-13 (12.04.2008)/13</t>
  </si>
  <si>
    <t>59,90</t>
  </si>
  <si>
    <t>="0,9115"</t>
  </si>
  <si>
    <t>="570,0"</t>
  </si>
  <si>
    <t>="519,5550"</t>
  </si>
  <si>
    <t>="0,8543"</t>
  </si>
  <si>
    <t>46,0</t>
  </si>
  <si>
    <t>="1610,0"</t>
  </si>
  <si>
    <t>="1375,4230"</t>
  </si>
  <si>
    <t>Мусахаев Ринат</t>
  </si>
  <si>
    <t>1. Мусахаев Ринат</t>
  </si>
  <si>
    <t>Юноши 16 - 17 (10.06.2005)/16</t>
  </si>
  <si>
    <t>60,25</t>
  </si>
  <si>
    <t>="0,9295"</t>
  </si>
  <si>
    <t>32,5</t>
  </si>
  <si>
    <t>33,0</t>
  </si>
  <si>
    <t>="1072,5"</t>
  </si>
  <si>
    <t>="996,8887"</t>
  </si>
  <si>
    <t>1610,0</t>
  </si>
  <si>
    <t>1375,4230</t>
  </si>
  <si>
    <t>1072,5</t>
  </si>
  <si>
    <t>996,8887</t>
  </si>
  <si>
    <t>647,5</t>
  </si>
  <si>
    <t>987,3727</t>
  </si>
  <si>
    <t>570,0</t>
  </si>
  <si>
    <t>519,5550</t>
  </si>
  <si>
    <t>Кубок Евразии по пауэрлифтингу и силовым видам спорта
Любители Военный жим многоповторный
Волжский/Волгоградская область 9 октября 2021 г.</t>
  </si>
  <si>
    <t>Мн.повт. жим</t>
  </si>
  <si>
    <t>="0,8097"</t>
  </si>
  <si>
    <t>41,0</t>
  </si>
  <si>
    <t>="3075,0"</t>
  </si>
  <si>
    <t>="2489,8275"</t>
  </si>
  <si>
    <t>3075,0</t>
  </si>
  <si>
    <t>2489,8275</t>
  </si>
  <si>
    <t>Кубок Евразии по пауэрлифтингу и силовым видам спорта
Любители Военный жим многоповторный 1\2
Волжский/Волгоградская область 9 октября 2021 г.</t>
  </si>
  <si>
    <t>Люлькин Никита</t>
  </si>
  <si>
    <t>1. Люлькин Никита</t>
  </si>
  <si>
    <t>Юноши 14-15 (14.03.2006)/15</t>
  </si>
  <si>
    <t>55,85</t>
  </si>
  <si>
    <t>="0,9538"</t>
  </si>
  <si>
    <t>="1500,0"</t>
  </si>
  <si>
    <t>="1430,7000"</t>
  </si>
  <si>
    <t xml:space="preserve">Тыщенко Сергей </t>
  </si>
  <si>
    <t>Суняев Юрий</t>
  </si>
  <si>
    <t>1. Суняев Юрий</t>
  </si>
  <si>
    <t>Открытая (06.04.1965)/56</t>
  </si>
  <si>
    <t>88,65</t>
  </si>
  <si>
    <t>="0,7246"</t>
  </si>
  <si>
    <t>="3375,0"</t>
  </si>
  <si>
    <t>="2445,5251"</t>
  </si>
  <si>
    <t>Мастера 55 - 59 (06.04.1965)/56</t>
  </si>
  <si>
    <t>1500,0</t>
  </si>
  <si>
    <t>1430,7000</t>
  </si>
  <si>
    <t>3375,0</t>
  </si>
  <si>
    <t>2445,5251</t>
  </si>
  <si>
    <t xml:space="preserve">Мастера 55 - 59 </t>
  </si>
  <si>
    <t>Кубок Евразии по пауэрлифтингу и силовым видам спорта
Одиночный жим штанги стоя Любители
Волжский/Волгоградская область 9 октября 2021 г.</t>
  </si>
  <si>
    <t>Жим стоя</t>
  </si>
  <si>
    <t>="0,6797"</t>
  </si>
  <si>
    <t>60,0</t>
  </si>
  <si>
    <t>="80,0"</t>
  </si>
  <si>
    <t>="54,3760"</t>
  </si>
  <si>
    <t>54,3760</t>
  </si>
  <si>
    <t>Кубок Евразии по пауэрлифтингу и силовым видам спорта
Одиночный подъём штанги на бицепс Любители
Волжский/Волгоградская область 9 октября 2021 г.</t>
  </si>
  <si>
    <t>Подъем на бицепс</t>
  </si>
  <si>
    <t>Тельнов Виктор</t>
  </si>
  <si>
    <t>1. Тельнов Виктор</t>
  </si>
  <si>
    <t>Юноши 18 - 19 (20.06.2003)/18</t>
  </si>
  <si>
    <t>55,25</t>
  </si>
  <si>
    <t>="0,8879"</t>
  </si>
  <si>
    <t>42,5</t>
  </si>
  <si>
    <t>="42,5"</t>
  </si>
  <si>
    <t>="39,9999"</t>
  </si>
  <si>
    <t>Бычков Глеб</t>
  </si>
  <si>
    <t>1. Бычков Глеб</t>
  </si>
  <si>
    <t>Юноши 16 - 17 (22.10.2003)/17</t>
  </si>
  <si>
    <t>59,75</t>
  </si>
  <si>
    <t>="0,8163"</t>
  </si>
  <si>
    <t>="39,6722"</t>
  </si>
  <si>
    <t>Пичейкин Семен</t>
  </si>
  <si>
    <t>1. Пичейкин Семен</t>
  </si>
  <si>
    <t>Юноши 18 - 19 (07.12.2002)/18</t>
  </si>
  <si>
    <t>66,40</t>
  </si>
  <si>
    <t>="0,7367"</t>
  </si>
  <si>
    <t>55,0</t>
  </si>
  <si>
    <t>="50,0"</t>
  </si>
  <si>
    <t>="39,0451"</t>
  </si>
  <si>
    <t>Зайцев Роман</t>
  </si>
  <si>
    <t>1. Зайцев Роман</t>
  </si>
  <si>
    <t>Юноши 18 - 19 (27.12.2001)/19</t>
  </si>
  <si>
    <t>74,05</t>
  </si>
  <si>
    <t>="0,6712"</t>
  </si>
  <si>
    <t>47,5</t>
  </si>
  <si>
    <t>57,5</t>
  </si>
  <si>
    <t>="55,0"</t>
  </si>
  <si>
    <t>="38,3926"</t>
  </si>
  <si>
    <t>="0,6659"</t>
  </si>
  <si>
    <t>67,5</t>
  </si>
  <si>
    <t>="65,0"</t>
  </si>
  <si>
    <t>="50,7715"</t>
  </si>
  <si>
    <t>Деревянко Максим</t>
  </si>
  <si>
    <t>1. Деревянко Максим</t>
  </si>
  <si>
    <t>Юноши 18 - 19 (28.04.2003)/18</t>
  </si>
  <si>
    <t>80,65</t>
  </si>
  <si>
    <t>="0,6292"</t>
  </si>
  <si>
    <t>="60,0"</t>
  </si>
  <si>
    <t>="40,0203"</t>
  </si>
  <si>
    <t>Грошев Иван</t>
  </si>
  <si>
    <t>1. Грошев Иван</t>
  </si>
  <si>
    <t>Юниоры 20 - 23 (25.05.1999)/22</t>
  </si>
  <si>
    <t>80,80</t>
  </si>
  <si>
    <t>="0,6284"</t>
  </si>
  <si>
    <t>52,5</t>
  </si>
  <si>
    <t>="52,5"</t>
  </si>
  <si>
    <t>="33,3209"</t>
  </si>
  <si>
    <t>Волосников Александр</t>
  </si>
  <si>
    <t>1. Волосников Александр</t>
  </si>
  <si>
    <t>Открытая (24.05.1972)/49</t>
  </si>
  <si>
    <t>81,65</t>
  </si>
  <si>
    <t>="0,6238"</t>
  </si>
  <si>
    <t>72,5</t>
  </si>
  <si>
    <t>="67,5"</t>
  </si>
  <si>
    <t>="42,1065"</t>
  </si>
  <si>
    <t>Гончаров Александр</t>
  </si>
  <si>
    <t>2. Гончаров Александр</t>
  </si>
  <si>
    <t>Открытая (03.06.1985)/36</t>
  </si>
  <si>
    <t>81,35</t>
  </si>
  <si>
    <t>="0,6254"</t>
  </si>
  <si>
    <t xml:space="preserve">Иловля/Волгоградская область </t>
  </si>
  <si>
    <t>="40,6510"</t>
  </si>
  <si>
    <t>Багандов Магомед</t>
  </si>
  <si>
    <t>3. Багандов Магомед</t>
  </si>
  <si>
    <t>Открытая (10.03.1982)/39</t>
  </si>
  <si>
    <t>82,15</t>
  </si>
  <si>
    <t>="0,6212"</t>
  </si>
  <si>
    <t>="40,3748"</t>
  </si>
  <si>
    <t xml:space="preserve">Рогачев Юрий </t>
  </si>
  <si>
    <t>Чистобаев Павел</t>
  </si>
  <si>
    <t>4. Чистобаев Павел</t>
  </si>
  <si>
    <t>Открытая (04.12.1982)/38</t>
  </si>
  <si>
    <t>77,70</t>
  </si>
  <si>
    <t>="0,6467"</t>
  </si>
  <si>
    <t>="57,5"</t>
  </si>
  <si>
    <t>="37,1853"</t>
  </si>
  <si>
    <t>Мастера 45 - 49 (24.05.1972)/49</t>
  </si>
  <si>
    <t>="48,1698"</t>
  </si>
  <si>
    <t>Любецкий Никита</t>
  </si>
  <si>
    <t>1. Любецкий Никита</t>
  </si>
  <si>
    <t>Юноши 18 - 19 (11.04.2002)/19</t>
  </si>
  <si>
    <t>87,10</t>
  </si>
  <si>
    <t>="0,5973"</t>
  </si>
  <si>
    <t>="35,7185"</t>
  </si>
  <si>
    <t>Бондарев Вячеслав</t>
  </si>
  <si>
    <t>1. Бондарев Вячеслав</t>
  </si>
  <si>
    <t>Открытая (29.04.1985)/36</t>
  </si>
  <si>
    <t>93,25</t>
  </si>
  <si>
    <t>="0,5735"</t>
  </si>
  <si>
    <t>62,5</t>
  </si>
  <si>
    <t>="72,5"</t>
  </si>
  <si>
    <t>="41,5824"</t>
  </si>
  <si>
    <t>Борщев Владимир</t>
  </si>
  <si>
    <t>2. Борщев Владимир</t>
  </si>
  <si>
    <t>Открытая (18.01.1992)/29</t>
  </si>
  <si>
    <t>99,15</t>
  </si>
  <si>
    <t>="0,5562"</t>
  </si>
  <si>
    <t>82,5</t>
  </si>
  <si>
    <t>="70,0"</t>
  </si>
  <si>
    <t>="38,9305"</t>
  </si>
  <si>
    <t>Попов Дмитрий</t>
  </si>
  <si>
    <t>3. Попов Дмитрий</t>
  </si>
  <si>
    <t>Открытая (17.01.1987)/34</t>
  </si>
  <si>
    <t>94,90</t>
  </si>
  <si>
    <t>="0,5681"</t>
  </si>
  <si>
    <t>="62,5"</t>
  </si>
  <si>
    <t>="35,5062"</t>
  </si>
  <si>
    <t>="0,5380"</t>
  </si>
  <si>
    <t>90,0</t>
  </si>
  <si>
    <t>="90,0"</t>
  </si>
  <si>
    <t>="48,4200"</t>
  </si>
  <si>
    <t>40,0203</t>
  </si>
  <si>
    <t>39,9999</t>
  </si>
  <si>
    <t>39,6722</t>
  </si>
  <si>
    <t>39,0451</t>
  </si>
  <si>
    <t>38,3926</t>
  </si>
  <si>
    <t>35,7185</t>
  </si>
  <si>
    <t>33,3209</t>
  </si>
  <si>
    <t>48,4200</t>
  </si>
  <si>
    <t>42,1065</t>
  </si>
  <si>
    <t>41,5824</t>
  </si>
  <si>
    <t>40,6510</t>
  </si>
  <si>
    <t>40,3748</t>
  </si>
  <si>
    <t>38,9305</t>
  </si>
  <si>
    <t>37,1853</t>
  </si>
  <si>
    <t>35,5062</t>
  </si>
  <si>
    <t>50,7715</t>
  </si>
  <si>
    <t>48,1698</t>
  </si>
  <si>
    <t>Кубок Евразии по пауэрлифтингу и силовым видам спорта
Одиночный подъём штанги на бицепс Профессионалы
Волжский/Волгоградская область 9 октября 2021 г.</t>
  </si>
  <si>
    <t>="0,8094"</t>
  </si>
  <si>
    <t>22,5</t>
  </si>
  <si>
    <t>27,5</t>
  </si>
  <si>
    <t>="32,5"</t>
  </si>
  <si>
    <t>="29,7252"</t>
  </si>
  <si>
    <t>="0,6265"</t>
  </si>
  <si>
    <t>="30,0877"</t>
  </si>
  <si>
    <t>Васильев Алексей</t>
  </si>
  <si>
    <t>1. Васильев Алексей</t>
  </si>
  <si>
    <t>Открытая (18.01.1982)/39</t>
  </si>
  <si>
    <t>82,50</t>
  </si>
  <si>
    <t>="0,6193"</t>
  </si>
  <si>
    <t>="49,5440"</t>
  </si>
  <si>
    <t>Шабанов Денис</t>
  </si>
  <si>
    <t>2. Шабанов Денис</t>
  </si>
  <si>
    <t>Открытая (26.12.1989)/31</t>
  </si>
  <si>
    <t>="0,6241"</t>
  </si>
  <si>
    <t>="40,5665"</t>
  </si>
  <si>
    <t>Адамович Александр</t>
  </si>
  <si>
    <t>1. Адамович Александр</t>
  </si>
  <si>
    <t>Мастера 50 - 54 (23.12.1970)/50</t>
  </si>
  <si>
    <t>80,90</t>
  </si>
  <si>
    <t>="0,6279"</t>
  </si>
  <si>
    <t>="53,3982"</t>
  </si>
  <si>
    <t>30,0877</t>
  </si>
  <si>
    <t>29,7252</t>
  </si>
  <si>
    <t>49,5440</t>
  </si>
  <si>
    <t>40,5665</t>
  </si>
  <si>
    <t>53,3982</t>
  </si>
  <si>
    <t>Кубок Евразии по пауэрлифтингу и силовым видам спорта
Пауэрспорт Любители
Волжский/Волгоградская область 9 октября 2021 г.</t>
  </si>
  <si>
    <t>="85,0"</t>
  </si>
  <si>
    <t>="79,9998"</t>
  </si>
  <si>
    <t>Свинцов Борис</t>
  </si>
  <si>
    <t>1. Свинцов Борис</t>
  </si>
  <si>
    <t>Открытая (03.07.1994)/27</t>
  </si>
  <si>
    <t>78,45</t>
  </si>
  <si>
    <t>="0,6421"</t>
  </si>
  <si>
    <t>="57,7890"</t>
  </si>
  <si>
    <t>85,0</t>
  </si>
  <si>
    <t>79,9998</t>
  </si>
  <si>
    <t>57,7890</t>
  </si>
  <si>
    <t>Кубок Евразии по пауэрлифтингу и силовым видам спорта
Пауэрспорт Профессионалы
Волжский/Волгоградская область 9 октября 2021 г.</t>
  </si>
  <si>
    <t>1. Шабанов Денис</t>
  </si>
  <si>
    <t>="90,4945"</t>
  </si>
  <si>
    <t>90,4945</t>
  </si>
  <si>
    <t>Кубок Евразии по пауэрлифтингу и силовым видам спорта
Русский бицепс профессионалы 50 кг.
Волжский/Волгоградская область 9 октября 2021 г.</t>
  </si>
  <si>
    <t>Атлетизм</t>
  </si>
  <si>
    <t>Подъем на бицепс мн.повт.</t>
  </si>
  <si>
    <t>ВЕСОВАЯ КАТЕГОРИЯ   All</t>
  </si>
  <si>
    <t>Тычков Владимир</t>
  </si>
  <si>
    <t>1. Тычков Владимир</t>
  </si>
  <si>
    <t>Открытая (16.05.1971)/50</t>
  </si>
  <si>
    <t>98,95</t>
  </si>
  <si>
    <t>="1,0000"</t>
  </si>
  <si>
    <t>61,0</t>
  </si>
  <si>
    <t>="3050,0"</t>
  </si>
  <si>
    <t>="30,8236"</t>
  </si>
  <si>
    <t>="2500,0"</t>
  </si>
  <si>
    <t>="30,6372"</t>
  </si>
  <si>
    <t>Михайлов Александр</t>
  </si>
  <si>
    <t>3. Михайлов Александр</t>
  </si>
  <si>
    <t>Открытая (14.04.1982)/39</t>
  </si>
  <si>
    <t>64,60</t>
  </si>
  <si>
    <t>20,0</t>
  </si>
  <si>
    <t>="1000,0"</t>
  </si>
  <si>
    <t>="15,4798"</t>
  </si>
  <si>
    <t xml:space="preserve">Атлетизм </t>
  </si>
  <si>
    <t>All</t>
  </si>
  <si>
    <t>3050,0</t>
  </si>
  <si>
    <t>30,8236</t>
  </si>
  <si>
    <t>2500,0</t>
  </si>
  <si>
    <t>30,6372</t>
  </si>
  <si>
    <t>1000,0</t>
  </si>
  <si>
    <t>15,4798</t>
  </si>
  <si>
    <t>Кубок Евразии по пауэрлифтингу и силовым видам спорта
Русская станова тяга любители 150 кг.
Волжский/Волгоградская область 9 октября 2021 г.</t>
  </si>
  <si>
    <t>Русская становая</t>
  </si>
  <si>
    <t>Варёхин Иван</t>
  </si>
  <si>
    <t>1. Варёхин Иван</t>
  </si>
  <si>
    <t>Открытая (22.07.1987)/34</t>
  </si>
  <si>
    <t>97,60</t>
  </si>
  <si>
    <t>17,0</t>
  </si>
  <si>
    <t>="2550,0"</t>
  </si>
  <si>
    <t>="26,1270"</t>
  </si>
  <si>
    <t>2550,0</t>
  </si>
  <si>
    <t>26,1270</t>
  </si>
  <si>
    <t>Кубок Евразии по пауэрлифтингу и силовым видам спорта
Русская станова тяга любители 200 кг.
Волжский/Волгоградская область 9 октября 2021 г.</t>
  </si>
  <si>
    <t>Искаринов Аслан</t>
  </si>
  <si>
    <t>1. Искаринов Аслан</t>
  </si>
  <si>
    <t>Юниоры 20 - 23 (05.09.1998)/23</t>
  </si>
  <si>
    <t>15,0</t>
  </si>
  <si>
    <t>="3000,0"</t>
  </si>
  <si>
    <t>="36,8776"</t>
  </si>
  <si>
    <t>3000,0</t>
  </si>
  <si>
    <t>36,8776</t>
  </si>
  <si>
    <t>Кубок Евразии по пауэрлифтингу и силовым видам спорта
Роллинг Тандер
Волжский/Волгоградская область 9 октября 2021 г.</t>
  </si>
  <si>
    <t>Тяга</t>
  </si>
  <si>
    <t>Ханбеков Саид</t>
  </si>
  <si>
    <t>1. Ханбеков Саид</t>
  </si>
  <si>
    <t>Открытая (18.08.1991)/30</t>
  </si>
  <si>
    <t>69,55</t>
  </si>
  <si>
    <t>="0,7070"</t>
  </si>
  <si>
    <t>69,0</t>
  </si>
  <si>
    <t>73,0</t>
  </si>
  <si>
    <t>="50,1970"</t>
  </si>
  <si>
    <t>Газарян Альберт</t>
  </si>
  <si>
    <t>1. Газарян Альберт</t>
  </si>
  <si>
    <t>Юноши 16 - 17 (01.08.2004)/17</t>
  </si>
  <si>
    <t>89,10</t>
  </si>
  <si>
    <t>="0,5889"</t>
  </si>
  <si>
    <t>63,0</t>
  </si>
  <si>
    <t>="41,3408"</t>
  </si>
  <si>
    <t>Щепетнов Александр</t>
  </si>
  <si>
    <t>1. Щепетнов Александр</t>
  </si>
  <si>
    <t>Открытая (25.12.1986)/34</t>
  </si>
  <si>
    <t>95,30</t>
  </si>
  <si>
    <t>="0,5669"</t>
  </si>
  <si>
    <t>68,0</t>
  </si>
  <si>
    <t>="38,5492"</t>
  </si>
  <si>
    <t>41,3408</t>
  </si>
  <si>
    <t>50,1970</t>
  </si>
  <si>
    <t>38,5492</t>
  </si>
  <si>
    <t>="73,0"</t>
  </si>
  <si>
    <t>Рекорд Мира</t>
  </si>
  <si>
    <t>Рекорд России</t>
  </si>
  <si>
    <t>Кубок Евразии по пауэрлифтингу и силовым видам спорта
спортсмены СОВ. Любители народный жим (1/2 вес)
Волжский/Волгоградская область 9 октября 2021 г.</t>
  </si>
  <si>
    <t>сабветеран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</si>
</sst>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i/>
      <sz val="12"/>
      <name val="Arial Cyr"/>
      <charset val="204"/>
    </font>
    <font>
      <strike/>
      <sz val="10"/>
      <name val="Arial Cyr"/>
      <charset val="204"/>
    </font>
    <font>
      <i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0" fillId="0" borderId="11" xfId="0" applyNumberFormat="1" applyFont="1" applyFill="1" applyBorder="1" applyAlignment="1">
      <alignment horizontal="left"/>
    </xf>
    <xf numFmtId="49" fontId="7" fillId="0" borderId="11" xfId="0" applyNumberFormat="1" applyFont="1" applyFill="1" applyBorder="1" applyAlignment="1">
      <alignment horizontal="center"/>
    </xf>
    <xf numFmtId="49" fontId="0" fillId="0" borderId="11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/>
    </xf>
    <xf numFmtId="49" fontId="2" fillId="0" borderId="11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left"/>
    </xf>
    <xf numFmtId="49" fontId="7" fillId="0" borderId="12" xfId="0" applyNumberFormat="1" applyFont="1" applyFill="1" applyBorder="1" applyAlignment="1">
      <alignment horizontal="center"/>
    </xf>
    <xf numFmtId="49" fontId="0" fillId="0" borderId="12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left"/>
    </xf>
    <xf numFmtId="49" fontId="7" fillId="0" borderId="13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left"/>
    </xf>
    <xf numFmtId="49" fontId="1" fillId="0" borderId="12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left"/>
    </xf>
    <xf numFmtId="49" fontId="1" fillId="0" borderId="13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left"/>
    </xf>
    <xf numFmtId="49" fontId="4" fillId="0" borderId="12" xfId="0" applyNumberFormat="1" applyFont="1" applyFill="1" applyBorder="1" applyAlignment="1">
      <alignment horizontal="left"/>
    </xf>
    <xf numFmtId="49" fontId="4" fillId="0" borderId="8" xfId="0" applyNumberFormat="1" applyFont="1" applyFill="1" applyBorder="1" applyAlignment="1">
      <alignment horizontal="left"/>
    </xf>
    <xf numFmtId="49" fontId="4" fillId="0" borderId="13" xfId="0" applyNumberFormat="1" applyFont="1" applyFill="1" applyBorder="1" applyAlignment="1">
      <alignment horizontal="left"/>
    </xf>
    <xf numFmtId="49" fontId="0" fillId="2" borderId="11" xfId="0" applyNumberFormat="1" applyFont="1" applyFill="1" applyBorder="1" applyAlignment="1">
      <alignment horizontal="center"/>
    </xf>
    <xf numFmtId="49" fontId="0" fillId="2" borderId="12" xfId="0" applyNumberFormat="1" applyFont="1" applyFill="1" applyBorder="1" applyAlignment="1">
      <alignment horizontal="center"/>
    </xf>
    <xf numFmtId="49" fontId="0" fillId="2" borderId="8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49" fontId="0" fillId="0" borderId="8" xfId="0" applyNumberForma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0" fillId="4" borderId="11" xfId="0" applyNumberFormat="1" applyFont="1" applyFill="1" applyBorder="1" applyAlignment="1">
      <alignment horizontal="center"/>
    </xf>
    <xf numFmtId="49" fontId="0" fillId="4" borderId="12" xfId="0" applyNumberFormat="1" applyFont="1" applyFill="1" applyBorder="1" applyAlignment="1">
      <alignment horizontal="center"/>
    </xf>
    <xf numFmtId="49" fontId="0" fillId="4" borderId="8" xfId="0" applyNumberFormat="1" applyFon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1" fillId="2" borderId="13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sqref="A1:XFD1048576"/>
    </sheetView>
  </sheetViews>
  <sheetFormatPr defaultColWidth="9.140625" defaultRowHeight="12.75" x14ac:dyDescent="0.2"/>
  <cols>
    <col min="1" max="1" width="25.85546875" style="4" bestFit="1" customWidth="1"/>
    <col min="2" max="2" width="27.85546875" style="4" customWidth="1"/>
    <col min="3" max="3" width="16.42578125" style="4" customWidth="1"/>
    <col min="4" max="4" width="6.5703125" style="4" bestFit="1" customWidth="1"/>
    <col min="5" max="5" width="23.7109375" style="4" bestFit="1" customWidth="1"/>
    <col min="6" max="6" width="21.140625" style="4" bestFit="1" customWidth="1"/>
    <col min="7" max="7" width="6.5703125" style="3" bestFit="1" customWidth="1"/>
    <col min="8" max="9" width="2.140625" style="3" bestFit="1" customWidth="1"/>
    <col min="10" max="10" width="4.85546875" style="3" bestFit="1" customWidth="1"/>
    <col min="11" max="13" width="2.140625" style="3" bestFit="1" customWidth="1"/>
    <col min="14" max="14" width="4.85546875" style="3" bestFit="1" customWidth="1"/>
    <col min="15" max="17" width="2.140625" style="3" bestFit="1" customWidth="1"/>
    <col min="18" max="18" width="4.85546875" style="3" bestFit="1" customWidth="1"/>
    <col min="19" max="19" width="5" style="3" bestFit="1" customWidth="1"/>
    <col min="20" max="20" width="10.42578125" style="3" bestFit="1" customWidth="1"/>
    <col min="21" max="21" width="5" style="3" bestFit="1" customWidth="1"/>
    <col min="22" max="22" width="10.42578125" style="3" bestFit="1" customWidth="1"/>
    <col min="23" max="23" width="7.85546875" style="8" bestFit="1" customWidth="1"/>
    <col min="24" max="24" width="8.5703125" style="2" bestFit="1" customWidth="1"/>
    <col min="25" max="25" width="23" style="4" bestFit="1" customWidth="1"/>
    <col min="26" max="16384" width="9.140625" style="3"/>
  </cols>
  <sheetData>
    <row r="1" spans="1:25" s="2" customFormat="1" ht="15" customHeight="1" x14ac:dyDescent="0.2">
      <c r="A1" s="58" t="s">
        <v>181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60"/>
    </row>
    <row r="2" spans="1:25" s="2" customFormat="1" ht="66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3"/>
    </row>
    <row r="3" spans="1:25" s="1" customFormat="1" ht="12.75" customHeight="1" x14ac:dyDescent="0.2">
      <c r="A3" s="64" t="s">
        <v>0</v>
      </c>
      <c r="B3" s="66" t="s">
        <v>6</v>
      </c>
      <c r="C3" s="66" t="s">
        <v>10</v>
      </c>
      <c r="D3" s="68"/>
      <c r="E3" s="68" t="s">
        <v>4</v>
      </c>
      <c r="F3" s="68" t="s">
        <v>7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 t="s">
        <v>1</v>
      </c>
      <c r="X3" s="68" t="s">
        <v>3</v>
      </c>
      <c r="Y3" s="69" t="s">
        <v>2</v>
      </c>
    </row>
    <row r="4" spans="1:25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">
        <v>1</v>
      </c>
      <c r="L4" s="6">
        <v>2</v>
      </c>
      <c r="M4" s="6">
        <v>3</v>
      </c>
      <c r="N4" s="6" t="s">
        <v>5</v>
      </c>
      <c r="O4" s="6">
        <v>1</v>
      </c>
      <c r="P4" s="6">
        <v>2</v>
      </c>
      <c r="Q4" s="6">
        <v>3</v>
      </c>
      <c r="R4" s="6" t="s">
        <v>5</v>
      </c>
      <c r="S4" s="6" t="s">
        <v>8</v>
      </c>
      <c r="T4" s="6" t="s">
        <v>9</v>
      </c>
      <c r="U4" s="6" t="s">
        <v>8</v>
      </c>
      <c r="V4" s="6" t="s">
        <v>9</v>
      </c>
      <c r="W4" s="67"/>
      <c r="X4" s="67"/>
      <c r="Y4" s="70"/>
    </row>
    <row r="5" spans="1:25" x14ac:dyDescent="0.2">
      <c r="G5" s="5"/>
    </row>
    <row r="6" spans="1:25" ht="15" x14ac:dyDescent="0.2">
      <c r="E6" s="7" t="s">
        <v>11</v>
      </c>
    </row>
    <row r="7" spans="1:25" ht="15" x14ac:dyDescent="0.2">
      <c r="E7" s="7" t="s">
        <v>12</v>
      </c>
    </row>
    <row r="8" spans="1:25" ht="15" x14ac:dyDescent="0.2">
      <c r="E8" s="7" t="s">
        <v>13</v>
      </c>
    </row>
    <row r="9" spans="1:25" ht="15" x14ac:dyDescent="0.2">
      <c r="E9" s="7" t="s">
        <v>14</v>
      </c>
    </row>
    <row r="10" spans="1:25" ht="15" x14ac:dyDescent="0.2">
      <c r="E10" s="7" t="s">
        <v>14</v>
      </c>
    </row>
    <row r="11" spans="1:25" ht="15" x14ac:dyDescent="0.2">
      <c r="E11" s="7" t="s">
        <v>15</v>
      </c>
    </row>
    <row r="12" spans="1:25" ht="15" x14ac:dyDescent="0.2">
      <c r="E12" s="7"/>
    </row>
    <row r="14" spans="1:25" ht="18" x14ac:dyDescent="0.25">
      <c r="A14" s="9" t="s">
        <v>16</v>
      </c>
      <c r="B14" s="9"/>
    </row>
  </sheetData>
  <mergeCells count="15">
    <mergeCell ref="A1:Y2"/>
    <mergeCell ref="A3:A4"/>
    <mergeCell ref="B3:B4"/>
    <mergeCell ref="C3:C4"/>
    <mergeCell ref="D3:D4"/>
    <mergeCell ref="E3:E4"/>
    <mergeCell ref="F3:F4"/>
    <mergeCell ref="G3:J3"/>
    <mergeCell ref="K3:N3"/>
    <mergeCell ref="O3:R3"/>
    <mergeCell ref="S3:T3"/>
    <mergeCell ref="U3:V3"/>
    <mergeCell ref="W3:W4"/>
    <mergeCell ref="X3:X4"/>
    <mergeCell ref="Y3:Y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B1" workbookViewId="0">
      <selection sqref="A1:Y2"/>
    </sheetView>
  </sheetViews>
  <sheetFormatPr defaultColWidth="9.140625" defaultRowHeight="12.75" x14ac:dyDescent="0.2"/>
  <cols>
    <col min="1" max="1" width="24.140625" style="4" bestFit="1" customWidth="1"/>
    <col min="2" max="2" width="24.425781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29.28515625" style="4" bestFit="1" customWidth="1"/>
    <col min="7" max="9" width="4.42578125" style="3" customWidth="1"/>
    <col min="10" max="10" width="4.28515625" style="3" customWidth="1"/>
    <col min="11" max="11" width="7.140625" style="8" bestFit="1" customWidth="1"/>
    <col min="12" max="12" width="10.140625" style="2" bestFit="1" customWidth="1"/>
    <col min="13" max="13" width="15.42578125" style="4" bestFit="1" customWidth="1"/>
    <col min="14" max="16384" width="9.140625" style="3"/>
  </cols>
  <sheetData>
    <row r="1" spans="1:13" s="2" customFormat="1" ht="29.1" customHeight="1" x14ac:dyDescent="0.2">
      <c r="A1" s="58" t="s">
        <v>383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1:13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384</v>
      </c>
      <c r="H3" s="68"/>
      <c r="I3" s="68"/>
      <c r="J3" s="68"/>
      <c r="K3" s="68" t="s">
        <v>42</v>
      </c>
      <c r="L3" s="68" t="s">
        <v>3</v>
      </c>
      <c r="M3" s="69" t="s">
        <v>2</v>
      </c>
    </row>
    <row r="4" spans="1:13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7"/>
      <c r="L4" s="67"/>
      <c r="M4" s="70"/>
    </row>
    <row r="5" spans="1:13" ht="15" x14ac:dyDescent="0.2">
      <c r="A5" s="75" t="s">
        <v>44</v>
      </c>
      <c r="B5" s="76"/>
      <c r="C5" s="76"/>
      <c r="D5" s="76"/>
      <c r="E5" s="76"/>
      <c r="F5" s="76"/>
      <c r="G5" s="76"/>
      <c r="H5" s="76"/>
      <c r="I5" s="76"/>
      <c r="J5" s="76"/>
    </row>
    <row r="6" spans="1:13" ht="15" x14ac:dyDescent="0.2">
      <c r="A6" s="10" t="s">
        <v>55</v>
      </c>
      <c r="B6" s="10" t="s">
        <v>56</v>
      </c>
      <c r="C6" s="10" t="s">
        <v>57</v>
      </c>
      <c r="D6" s="10" t="s">
        <v>385</v>
      </c>
      <c r="E6" s="35" t="s">
        <v>58</v>
      </c>
      <c r="F6" s="10" t="s">
        <v>59</v>
      </c>
      <c r="G6" s="12" t="s">
        <v>386</v>
      </c>
      <c r="H6" s="12" t="s">
        <v>143</v>
      </c>
      <c r="I6" s="12" t="s">
        <v>149</v>
      </c>
      <c r="J6" s="11"/>
      <c r="K6" s="13" t="s">
        <v>387</v>
      </c>
      <c r="L6" s="14" t="s">
        <v>388</v>
      </c>
      <c r="M6" s="10" t="s">
        <v>30</v>
      </c>
    </row>
    <row r="7" spans="1:13" ht="15" x14ac:dyDescent="0.2">
      <c r="E7" s="7" t="s">
        <v>12</v>
      </c>
    </row>
    <row r="8" spans="1:13" ht="15" x14ac:dyDescent="0.2">
      <c r="E8" s="7" t="s">
        <v>11</v>
      </c>
    </row>
    <row r="9" spans="1:13" ht="15" x14ac:dyDescent="0.2">
      <c r="E9" s="7" t="s">
        <v>12</v>
      </c>
    </row>
    <row r="10" spans="1:13" ht="15" x14ac:dyDescent="0.2">
      <c r="E10" s="7" t="s">
        <v>13</v>
      </c>
    </row>
    <row r="11" spans="1:13" ht="15" x14ac:dyDescent="0.2">
      <c r="E11" s="7" t="s">
        <v>14</v>
      </c>
    </row>
    <row r="12" spans="1:13" ht="15" x14ac:dyDescent="0.2">
      <c r="E12" s="7" t="s">
        <v>14</v>
      </c>
    </row>
    <row r="13" spans="1:13" ht="15" x14ac:dyDescent="0.2">
      <c r="E13" s="7" t="s">
        <v>15</v>
      </c>
    </row>
    <row r="14" spans="1:13" ht="18" x14ac:dyDescent="0.25">
      <c r="A14" s="9" t="s">
        <v>16</v>
      </c>
      <c r="B14" s="9"/>
      <c r="E14" s="7"/>
    </row>
    <row r="16" spans="1:13" ht="18" x14ac:dyDescent="0.25">
      <c r="A16" s="9" t="s">
        <v>16</v>
      </c>
      <c r="B16" s="9"/>
    </row>
    <row r="17" spans="1:5" ht="15" x14ac:dyDescent="0.2">
      <c r="A17" s="15" t="s">
        <v>31</v>
      </c>
      <c r="B17" s="15"/>
    </row>
    <row r="18" spans="1:5" ht="14.25" x14ac:dyDescent="0.2">
      <c r="A18" s="17"/>
      <c r="B18" s="18" t="s">
        <v>114</v>
      </c>
    </row>
    <row r="19" spans="1:5" ht="15" x14ac:dyDescent="0.2">
      <c r="A19" s="19" t="s">
        <v>33</v>
      </c>
      <c r="B19" s="19" t="s">
        <v>34</v>
      </c>
      <c r="C19" s="19" t="s">
        <v>35</v>
      </c>
      <c r="D19" s="19" t="s">
        <v>37</v>
      </c>
      <c r="E19" s="19" t="s">
        <v>38</v>
      </c>
    </row>
    <row r="20" spans="1:5" x14ac:dyDescent="0.2">
      <c r="A20" s="16" t="s">
        <v>54</v>
      </c>
      <c r="B20" s="4" t="s">
        <v>114</v>
      </c>
      <c r="C20" s="4" t="s">
        <v>112</v>
      </c>
      <c r="D20" s="4" t="s">
        <v>149</v>
      </c>
      <c r="E20" s="8" t="s">
        <v>389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H9" sqref="H9:H10"/>
    </sheetView>
  </sheetViews>
  <sheetFormatPr defaultColWidth="9.140625" defaultRowHeight="12.75" x14ac:dyDescent="0.2"/>
  <cols>
    <col min="1" max="1" width="24.140625" style="4" bestFit="1" customWidth="1"/>
    <col min="2" max="2" width="28.1406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29.28515625" style="4" bestFit="1" customWidth="1"/>
    <col min="7" max="7" width="4.42578125" style="3" customWidth="1"/>
    <col min="8" max="9" width="9.7109375" style="3" customWidth="1"/>
    <col min="10" max="10" width="9.140625" style="8" bestFit="1" customWidth="1"/>
    <col min="11" max="11" width="12.140625" style="2" bestFit="1" customWidth="1"/>
    <col min="12" max="12" width="18.28515625" style="4" bestFit="1" customWidth="1"/>
    <col min="13" max="16384" width="9.140625" style="3"/>
  </cols>
  <sheetData>
    <row r="1" spans="1:12" s="2" customFormat="1" ht="29.1" customHeight="1" x14ac:dyDescent="0.2">
      <c r="A1" s="58" t="s">
        <v>361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276</v>
      </c>
      <c r="E3" s="68" t="s">
        <v>4</v>
      </c>
      <c r="F3" s="68" t="s">
        <v>7</v>
      </c>
      <c r="G3" s="68" t="s">
        <v>354</v>
      </c>
      <c r="H3" s="68"/>
      <c r="I3" s="71" t="s">
        <v>646</v>
      </c>
      <c r="J3" s="68" t="s">
        <v>285</v>
      </c>
      <c r="K3" s="68" t="s">
        <v>3</v>
      </c>
      <c r="L3" s="69" t="s">
        <v>2</v>
      </c>
    </row>
    <row r="4" spans="1:12" s="1" customFormat="1" ht="21" customHeight="1" thickBot="1" x14ac:dyDescent="0.25">
      <c r="A4" s="65"/>
      <c r="B4" s="67"/>
      <c r="C4" s="67"/>
      <c r="D4" s="67"/>
      <c r="E4" s="67"/>
      <c r="F4" s="67"/>
      <c r="G4" s="6" t="s">
        <v>8</v>
      </c>
      <c r="H4" s="6" t="s">
        <v>9</v>
      </c>
      <c r="I4" s="72"/>
      <c r="J4" s="67"/>
      <c r="K4" s="67"/>
      <c r="L4" s="70"/>
    </row>
    <row r="5" spans="1:12" ht="15" x14ac:dyDescent="0.2">
      <c r="A5" s="75" t="s">
        <v>195</v>
      </c>
      <c r="B5" s="76"/>
      <c r="C5" s="76"/>
      <c r="D5" s="76"/>
      <c r="E5" s="76"/>
      <c r="F5" s="76"/>
      <c r="G5" s="76"/>
      <c r="H5" s="76"/>
      <c r="I5" s="48"/>
    </row>
    <row r="6" spans="1:12" ht="15" x14ac:dyDescent="0.2">
      <c r="A6" s="10" t="s">
        <v>363</v>
      </c>
      <c r="B6" s="10" t="s">
        <v>364</v>
      </c>
      <c r="C6" s="10" t="s">
        <v>365</v>
      </c>
      <c r="D6" s="10" t="s">
        <v>366</v>
      </c>
      <c r="E6" s="35" t="s">
        <v>201</v>
      </c>
      <c r="F6" s="10" t="s">
        <v>59</v>
      </c>
      <c r="G6" s="12" t="s">
        <v>293</v>
      </c>
      <c r="H6" s="52" t="s">
        <v>308</v>
      </c>
      <c r="I6" s="39" t="s">
        <v>308</v>
      </c>
      <c r="J6" s="13" t="s">
        <v>367</v>
      </c>
      <c r="K6" s="14" t="s">
        <v>368</v>
      </c>
      <c r="L6" s="10" t="s">
        <v>369</v>
      </c>
    </row>
    <row r="7" spans="1:12" ht="15" x14ac:dyDescent="0.2">
      <c r="E7" s="7" t="s">
        <v>12</v>
      </c>
    </row>
    <row r="8" spans="1:12" ht="15" x14ac:dyDescent="0.2">
      <c r="A8" s="73" t="s">
        <v>20</v>
      </c>
      <c r="B8" s="74"/>
      <c r="C8" s="74"/>
      <c r="D8" s="74"/>
      <c r="E8" s="74"/>
      <c r="F8" s="74"/>
      <c r="G8" s="74"/>
      <c r="H8" s="74"/>
      <c r="I8" s="46"/>
    </row>
    <row r="9" spans="1:12" ht="15" x14ac:dyDescent="0.2">
      <c r="A9" s="20" t="s">
        <v>371</v>
      </c>
      <c r="B9" s="20" t="s">
        <v>372</v>
      </c>
      <c r="C9" s="20" t="s">
        <v>373</v>
      </c>
      <c r="D9" s="20" t="s">
        <v>374</v>
      </c>
      <c r="E9" s="36" t="s">
        <v>201</v>
      </c>
      <c r="F9" s="20" t="s">
        <v>59</v>
      </c>
      <c r="G9" s="22" t="s">
        <v>231</v>
      </c>
      <c r="H9" s="53" t="s">
        <v>144</v>
      </c>
      <c r="I9" s="40" t="s">
        <v>144</v>
      </c>
      <c r="J9" s="29" t="s">
        <v>375</v>
      </c>
      <c r="K9" s="30" t="s">
        <v>376</v>
      </c>
      <c r="L9" s="20" t="s">
        <v>297</v>
      </c>
    </row>
    <row r="10" spans="1:12" ht="15" x14ac:dyDescent="0.2">
      <c r="A10" s="26" t="s">
        <v>371</v>
      </c>
      <c r="B10" s="26" t="s">
        <v>377</v>
      </c>
      <c r="C10" s="26" t="s">
        <v>373</v>
      </c>
      <c r="D10" s="26" t="s">
        <v>374</v>
      </c>
      <c r="E10" s="37" t="s">
        <v>201</v>
      </c>
      <c r="F10" s="26" t="s">
        <v>59</v>
      </c>
      <c r="G10" s="28" t="s">
        <v>231</v>
      </c>
      <c r="H10" s="54" t="s">
        <v>144</v>
      </c>
      <c r="I10" s="41" t="s">
        <v>144</v>
      </c>
      <c r="J10" s="33" t="s">
        <v>375</v>
      </c>
      <c r="K10" s="34" t="s">
        <v>376</v>
      </c>
      <c r="L10" s="26" t="s">
        <v>297</v>
      </c>
    </row>
    <row r="11" spans="1:12" ht="15" x14ac:dyDescent="0.2">
      <c r="E11" s="7" t="s">
        <v>15</v>
      </c>
    </row>
    <row r="12" spans="1:12" ht="15" x14ac:dyDescent="0.2">
      <c r="E12" s="7" t="s">
        <v>11</v>
      </c>
    </row>
    <row r="13" spans="1:12" ht="15" x14ac:dyDescent="0.2">
      <c r="E13" s="7" t="s">
        <v>12</v>
      </c>
    </row>
    <row r="14" spans="1:12" ht="18" x14ac:dyDescent="0.25">
      <c r="A14" s="9" t="s">
        <v>16</v>
      </c>
      <c r="B14" s="9"/>
      <c r="E14" s="7" t="s">
        <v>13</v>
      </c>
    </row>
    <row r="15" spans="1:12" ht="15" x14ac:dyDescent="0.2">
      <c r="E15" s="7" t="s">
        <v>14</v>
      </c>
    </row>
    <row r="16" spans="1:12" ht="15" x14ac:dyDescent="0.2">
      <c r="E16" s="7" t="s">
        <v>14</v>
      </c>
    </row>
    <row r="17" spans="1:5" ht="15" x14ac:dyDescent="0.2">
      <c r="E17" s="7" t="s">
        <v>15</v>
      </c>
    </row>
    <row r="18" spans="1:5" ht="15" x14ac:dyDescent="0.2">
      <c r="E18" s="7"/>
    </row>
    <row r="20" spans="1:5" ht="18" x14ac:dyDescent="0.25">
      <c r="A20" s="9" t="s">
        <v>16</v>
      </c>
      <c r="B20" s="9"/>
    </row>
    <row r="21" spans="1:5" ht="15" x14ac:dyDescent="0.2">
      <c r="A21" s="15" t="s">
        <v>31</v>
      </c>
      <c r="B21" s="15"/>
    </row>
    <row r="22" spans="1:5" ht="14.25" x14ac:dyDescent="0.2">
      <c r="A22" s="17"/>
      <c r="B22" s="18" t="s">
        <v>106</v>
      </c>
    </row>
    <row r="23" spans="1:5" ht="15" x14ac:dyDescent="0.2">
      <c r="A23" s="19" t="s">
        <v>33</v>
      </c>
      <c r="B23" s="19" t="s">
        <v>34</v>
      </c>
      <c r="C23" s="19" t="s">
        <v>35</v>
      </c>
      <c r="D23" s="19" t="s">
        <v>37</v>
      </c>
      <c r="E23" s="19" t="s">
        <v>282</v>
      </c>
    </row>
    <row r="24" spans="1:5" x14ac:dyDescent="0.2">
      <c r="A24" s="16" t="s">
        <v>362</v>
      </c>
      <c r="B24" s="4" t="s">
        <v>249</v>
      </c>
      <c r="C24" s="4" t="s">
        <v>218</v>
      </c>
      <c r="D24" s="4" t="s">
        <v>378</v>
      </c>
      <c r="E24" s="8" t="s">
        <v>379</v>
      </c>
    </row>
    <row r="26" spans="1:5" ht="14.25" x14ac:dyDescent="0.2">
      <c r="A26" s="17"/>
      <c r="B26" s="18" t="s">
        <v>114</v>
      </c>
    </row>
    <row r="27" spans="1:5" ht="15" x14ac:dyDescent="0.2">
      <c r="A27" s="19" t="s">
        <v>33</v>
      </c>
      <c r="B27" s="19" t="s">
        <v>34</v>
      </c>
      <c r="C27" s="19" t="s">
        <v>35</v>
      </c>
      <c r="D27" s="19" t="s">
        <v>37</v>
      </c>
      <c r="E27" s="19" t="s">
        <v>282</v>
      </c>
    </row>
    <row r="28" spans="1:5" x14ac:dyDescent="0.2">
      <c r="A28" s="16" t="s">
        <v>370</v>
      </c>
      <c r="B28" s="4" t="s">
        <v>114</v>
      </c>
      <c r="C28" s="4" t="s">
        <v>40</v>
      </c>
      <c r="D28" s="4" t="s">
        <v>380</v>
      </c>
      <c r="E28" s="8" t="s">
        <v>381</v>
      </c>
    </row>
    <row r="30" spans="1:5" ht="14.25" x14ac:dyDescent="0.2">
      <c r="A30" s="17"/>
      <c r="B30" s="18" t="s">
        <v>32</v>
      </c>
    </row>
    <row r="31" spans="1:5" ht="15" x14ac:dyDescent="0.2">
      <c r="A31" s="19" t="s">
        <v>33</v>
      </c>
      <c r="B31" s="19" t="s">
        <v>34</v>
      </c>
      <c r="C31" s="19" t="s">
        <v>35</v>
      </c>
      <c r="D31" s="19" t="s">
        <v>37</v>
      </c>
      <c r="E31" s="19" t="s">
        <v>282</v>
      </c>
    </row>
    <row r="32" spans="1:5" x14ac:dyDescent="0.2">
      <c r="A32" s="16" t="s">
        <v>370</v>
      </c>
      <c r="B32" s="4" t="s">
        <v>382</v>
      </c>
      <c r="C32" s="4" t="s">
        <v>40</v>
      </c>
      <c r="D32" s="4" t="s">
        <v>380</v>
      </c>
      <c r="E32" s="8" t="s">
        <v>381</v>
      </c>
    </row>
  </sheetData>
  <mergeCells count="14">
    <mergeCell ref="A8:H8"/>
    <mergeCell ref="G3:H3"/>
    <mergeCell ref="J3:J4"/>
    <mergeCell ref="K3:K4"/>
    <mergeCell ref="L3:L4"/>
    <mergeCell ref="A5:H5"/>
    <mergeCell ref="A1:L2"/>
    <mergeCell ref="A3:A4"/>
    <mergeCell ref="B3:B4"/>
    <mergeCell ref="C3:C4"/>
    <mergeCell ref="D3:D4"/>
    <mergeCell ref="E3:E4"/>
    <mergeCell ref="F3:F4"/>
    <mergeCell ref="I3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6" sqref="H6"/>
    </sheetView>
  </sheetViews>
  <sheetFormatPr defaultColWidth="9.140625" defaultRowHeight="12.75" x14ac:dyDescent="0.2"/>
  <cols>
    <col min="1" max="1" width="24.140625" style="4" bestFit="1" customWidth="1"/>
    <col min="2" max="2" width="24.425781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29.28515625" style="4" bestFit="1" customWidth="1"/>
    <col min="7" max="7" width="4.42578125" style="3" customWidth="1"/>
    <col min="8" max="8" width="9.7109375" style="3" customWidth="1"/>
    <col min="9" max="9" width="15.28515625" style="3" customWidth="1"/>
    <col min="10" max="10" width="9.140625" style="8" bestFit="1" customWidth="1"/>
    <col min="11" max="11" width="12.140625" style="2" bestFit="1" customWidth="1"/>
    <col min="12" max="12" width="15.42578125" style="4" bestFit="1" customWidth="1"/>
    <col min="13" max="16384" width="9.140625" style="3"/>
  </cols>
  <sheetData>
    <row r="1" spans="1:12" s="2" customFormat="1" ht="29.1" customHeight="1" x14ac:dyDescent="0.2">
      <c r="A1" s="58" t="s">
        <v>353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276</v>
      </c>
      <c r="E3" s="68" t="s">
        <v>4</v>
      </c>
      <c r="F3" s="68" t="s">
        <v>7</v>
      </c>
      <c r="G3" s="68" t="s">
        <v>354</v>
      </c>
      <c r="H3" s="68"/>
      <c r="I3" s="71" t="s">
        <v>646</v>
      </c>
      <c r="J3" s="68" t="s">
        <v>285</v>
      </c>
      <c r="K3" s="68" t="s">
        <v>3</v>
      </c>
      <c r="L3" s="69" t="s">
        <v>2</v>
      </c>
    </row>
    <row r="4" spans="1:12" s="1" customFormat="1" ht="21" customHeight="1" thickBot="1" x14ac:dyDescent="0.25">
      <c r="A4" s="65"/>
      <c r="B4" s="67"/>
      <c r="C4" s="67"/>
      <c r="D4" s="67"/>
      <c r="E4" s="67"/>
      <c r="F4" s="67"/>
      <c r="G4" s="6" t="s">
        <v>8</v>
      </c>
      <c r="H4" s="6" t="s">
        <v>9</v>
      </c>
      <c r="I4" s="72"/>
      <c r="J4" s="67"/>
      <c r="K4" s="67"/>
      <c r="L4" s="70"/>
    </row>
    <row r="5" spans="1:12" ht="15" x14ac:dyDescent="0.2">
      <c r="A5" s="75" t="s">
        <v>44</v>
      </c>
      <c r="B5" s="76"/>
      <c r="C5" s="76"/>
      <c r="D5" s="76"/>
      <c r="E5" s="76"/>
      <c r="F5" s="76"/>
      <c r="G5" s="76"/>
      <c r="H5" s="76"/>
      <c r="I5" s="48"/>
    </row>
    <row r="6" spans="1:12" ht="15" x14ac:dyDescent="0.2">
      <c r="A6" s="10" t="s">
        <v>55</v>
      </c>
      <c r="B6" s="10" t="s">
        <v>56</v>
      </c>
      <c r="C6" s="10" t="s">
        <v>57</v>
      </c>
      <c r="D6" s="10" t="s">
        <v>355</v>
      </c>
      <c r="E6" s="35" t="s">
        <v>58</v>
      </c>
      <c r="F6" s="10" t="s">
        <v>59</v>
      </c>
      <c r="G6" s="12" t="s">
        <v>144</v>
      </c>
      <c r="H6" s="52" t="s">
        <v>356</v>
      </c>
      <c r="I6" s="39" t="s">
        <v>356</v>
      </c>
      <c r="J6" s="13" t="s">
        <v>357</v>
      </c>
      <c r="K6" s="14" t="s">
        <v>358</v>
      </c>
      <c r="L6" s="10" t="s">
        <v>30</v>
      </c>
    </row>
    <row r="7" spans="1:12" ht="15" x14ac:dyDescent="0.2">
      <c r="E7" s="7" t="s">
        <v>12</v>
      </c>
    </row>
    <row r="8" spans="1:12" ht="15" x14ac:dyDescent="0.2">
      <c r="E8" s="7" t="s">
        <v>11</v>
      </c>
    </row>
    <row r="9" spans="1:12" ht="15" x14ac:dyDescent="0.2">
      <c r="E9" s="7" t="s">
        <v>12</v>
      </c>
    </row>
    <row r="10" spans="1:12" ht="15" x14ac:dyDescent="0.2">
      <c r="E10" s="7" t="s">
        <v>13</v>
      </c>
    </row>
    <row r="11" spans="1:12" ht="15" x14ac:dyDescent="0.2">
      <c r="E11" s="7" t="s">
        <v>14</v>
      </c>
    </row>
    <row r="12" spans="1:12" ht="15" x14ac:dyDescent="0.2">
      <c r="E12" s="7" t="s">
        <v>14</v>
      </c>
    </row>
    <row r="13" spans="1:12" ht="15" x14ac:dyDescent="0.2">
      <c r="E13" s="7" t="s">
        <v>15</v>
      </c>
    </row>
    <row r="14" spans="1:12" ht="18" x14ac:dyDescent="0.25">
      <c r="A14" s="9" t="s">
        <v>16</v>
      </c>
      <c r="B14" s="9"/>
      <c r="E14" s="7"/>
    </row>
    <row r="16" spans="1:12" ht="18" x14ac:dyDescent="0.25">
      <c r="A16" s="9" t="s">
        <v>16</v>
      </c>
      <c r="B16" s="9"/>
    </row>
    <row r="17" spans="1:5" ht="15" x14ac:dyDescent="0.2">
      <c r="A17" s="15" t="s">
        <v>31</v>
      </c>
      <c r="B17" s="15"/>
    </row>
    <row r="18" spans="1:5" ht="14.25" x14ac:dyDescent="0.2">
      <c r="A18" s="17"/>
      <c r="B18" s="18" t="s">
        <v>114</v>
      </c>
    </row>
    <row r="19" spans="1:5" ht="15" x14ac:dyDescent="0.2">
      <c r="A19" s="19" t="s">
        <v>33</v>
      </c>
      <c r="B19" s="19" t="s">
        <v>34</v>
      </c>
      <c r="C19" s="19" t="s">
        <v>35</v>
      </c>
      <c r="D19" s="19" t="s">
        <v>37</v>
      </c>
      <c r="E19" s="19" t="s">
        <v>282</v>
      </c>
    </row>
    <row r="20" spans="1:5" x14ac:dyDescent="0.2">
      <c r="A20" s="16" t="s">
        <v>54</v>
      </c>
      <c r="B20" s="4" t="s">
        <v>114</v>
      </c>
      <c r="C20" s="4" t="s">
        <v>112</v>
      </c>
      <c r="D20" s="4" t="s">
        <v>359</v>
      </c>
      <c r="E20" s="8" t="s">
        <v>360</v>
      </c>
    </row>
  </sheetData>
  <mergeCells count="13">
    <mergeCell ref="A5:H5"/>
    <mergeCell ref="A1:L2"/>
    <mergeCell ref="A3:A4"/>
    <mergeCell ref="B3:B4"/>
    <mergeCell ref="C3:C4"/>
    <mergeCell ref="D3:D4"/>
    <mergeCell ref="E3:E4"/>
    <mergeCell ref="F3:F4"/>
    <mergeCell ref="G3:H3"/>
    <mergeCell ref="J3:J4"/>
    <mergeCell ref="K3:K4"/>
    <mergeCell ref="L3:L4"/>
    <mergeCell ref="I3:I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I6" sqref="I6"/>
    </sheetView>
  </sheetViews>
  <sheetFormatPr defaultColWidth="9.140625" defaultRowHeight="12.75" x14ac:dyDescent="0.2"/>
  <cols>
    <col min="1" max="1" width="24.140625" style="4" bestFit="1" customWidth="1"/>
    <col min="2" max="2" width="27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29.85546875" style="4" bestFit="1" customWidth="1"/>
    <col min="7" max="7" width="4.42578125" style="3" customWidth="1"/>
    <col min="8" max="8" width="13.140625" style="3" customWidth="1"/>
    <col min="9" max="9" width="16.7109375" style="3" customWidth="1"/>
    <col min="10" max="10" width="9.140625" style="8" bestFit="1" customWidth="1"/>
    <col min="11" max="11" width="12.140625" style="2" bestFit="1" customWidth="1"/>
    <col min="12" max="12" width="16.5703125" style="4" bestFit="1" customWidth="1"/>
    <col min="13" max="16384" width="9.140625" style="3"/>
  </cols>
  <sheetData>
    <row r="1" spans="1:12" s="2" customFormat="1" ht="29.1" customHeight="1" x14ac:dyDescent="0.2">
      <c r="A1" s="58" t="s">
        <v>319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276</v>
      </c>
      <c r="E3" s="68" t="s">
        <v>4</v>
      </c>
      <c r="F3" s="68" t="s">
        <v>7</v>
      </c>
      <c r="G3" s="68" t="s">
        <v>277</v>
      </c>
      <c r="H3" s="68"/>
      <c r="I3" s="71" t="s">
        <v>646</v>
      </c>
      <c r="J3" s="68" t="s">
        <v>285</v>
      </c>
      <c r="K3" s="68" t="s">
        <v>3</v>
      </c>
      <c r="L3" s="69" t="s">
        <v>2</v>
      </c>
    </row>
    <row r="4" spans="1:12" s="1" customFormat="1" ht="21" customHeight="1" thickBot="1" x14ac:dyDescent="0.25">
      <c r="A4" s="65"/>
      <c r="B4" s="67"/>
      <c r="C4" s="67"/>
      <c r="D4" s="67"/>
      <c r="E4" s="67"/>
      <c r="F4" s="67"/>
      <c r="G4" s="6" t="s">
        <v>8</v>
      </c>
      <c r="H4" s="6" t="s">
        <v>9</v>
      </c>
      <c r="I4" s="72"/>
      <c r="J4" s="67"/>
      <c r="K4" s="67"/>
      <c r="L4" s="70"/>
    </row>
    <row r="5" spans="1:12" ht="15" x14ac:dyDescent="0.2">
      <c r="A5" s="75" t="s">
        <v>184</v>
      </c>
      <c r="B5" s="76"/>
      <c r="C5" s="76"/>
      <c r="D5" s="76"/>
      <c r="E5" s="76"/>
      <c r="F5" s="76"/>
      <c r="G5" s="76"/>
      <c r="H5" s="76"/>
      <c r="I5" s="48"/>
    </row>
    <row r="6" spans="1:12" ht="15" x14ac:dyDescent="0.2">
      <c r="A6" s="10" t="s">
        <v>225</v>
      </c>
      <c r="B6" s="10" t="s">
        <v>226</v>
      </c>
      <c r="C6" s="10" t="s">
        <v>227</v>
      </c>
      <c r="D6" s="10" t="s">
        <v>320</v>
      </c>
      <c r="E6" s="35" t="s">
        <v>25</v>
      </c>
      <c r="F6" s="10" t="s">
        <v>83</v>
      </c>
      <c r="G6" s="12" t="s">
        <v>321</v>
      </c>
      <c r="H6" s="12" t="s">
        <v>322</v>
      </c>
      <c r="I6" s="12"/>
      <c r="J6" s="13" t="s">
        <v>323</v>
      </c>
      <c r="K6" s="14" t="s">
        <v>324</v>
      </c>
      <c r="L6" s="10" t="s">
        <v>132</v>
      </c>
    </row>
    <row r="7" spans="1:12" ht="15" x14ac:dyDescent="0.2">
      <c r="E7" s="7" t="s">
        <v>12</v>
      </c>
    </row>
    <row r="8" spans="1:12" ht="15" x14ac:dyDescent="0.2">
      <c r="A8" s="73" t="s">
        <v>287</v>
      </c>
      <c r="B8" s="74"/>
      <c r="C8" s="74"/>
      <c r="D8" s="74"/>
      <c r="E8" s="74"/>
      <c r="F8" s="74"/>
      <c r="G8" s="74"/>
      <c r="H8" s="74"/>
      <c r="I8" s="46"/>
    </row>
    <row r="9" spans="1:12" ht="15" x14ac:dyDescent="0.2">
      <c r="A9" s="10" t="s">
        <v>326</v>
      </c>
      <c r="B9" s="10" t="s">
        <v>327</v>
      </c>
      <c r="C9" s="10" t="s">
        <v>328</v>
      </c>
      <c r="D9" s="10" t="s">
        <v>329</v>
      </c>
      <c r="E9" s="35" t="s">
        <v>25</v>
      </c>
      <c r="F9" s="10" t="s">
        <v>83</v>
      </c>
      <c r="G9" s="12" t="s">
        <v>293</v>
      </c>
      <c r="H9" s="52" t="s">
        <v>279</v>
      </c>
      <c r="I9" s="39" t="s">
        <v>279</v>
      </c>
      <c r="J9" s="13" t="s">
        <v>330</v>
      </c>
      <c r="K9" s="14" t="s">
        <v>331</v>
      </c>
      <c r="L9" s="10" t="s">
        <v>132</v>
      </c>
    </row>
    <row r="10" spans="1:12" ht="15" x14ac:dyDescent="0.2">
      <c r="E10" s="7" t="s">
        <v>14</v>
      </c>
    </row>
    <row r="11" spans="1:12" ht="15" x14ac:dyDescent="0.2">
      <c r="A11" s="73" t="s">
        <v>126</v>
      </c>
      <c r="B11" s="74"/>
      <c r="C11" s="74"/>
      <c r="D11" s="74"/>
      <c r="E11" s="74"/>
      <c r="F11" s="74"/>
      <c r="G11" s="74"/>
      <c r="H11" s="74"/>
      <c r="I11" s="46"/>
    </row>
    <row r="12" spans="1:12" ht="15" x14ac:dyDescent="0.2">
      <c r="A12" s="20" t="s">
        <v>235</v>
      </c>
      <c r="B12" s="20" t="s">
        <v>236</v>
      </c>
      <c r="C12" s="20" t="s">
        <v>237</v>
      </c>
      <c r="D12" s="20" t="s">
        <v>332</v>
      </c>
      <c r="E12" s="36" t="s">
        <v>25</v>
      </c>
      <c r="F12" s="20" t="s">
        <v>83</v>
      </c>
      <c r="G12" s="22" t="s">
        <v>229</v>
      </c>
      <c r="H12" s="53" t="s">
        <v>333</v>
      </c>
      <c r="I12" s="40" t="s">
        <v>333</v>
      </c>
      <c r="J12" s="29" t="s">
        <v>334</v>
      </c>
      <c r="K12" s="30" t="s">
        <v>335</v>
      </c>
      <c r="L12" s="20" t="s">
        <v>132</v>
      </c>
    </row>
    <row r="13" spans="1:12" x14ac:dyDescent="0.2">
      <c r="A13" s="26" t="s">
        <v>337</v>
      </c>
      <c r="B13" s="26" t="s">
        <v>338</v>
      </c>
      <c r="C13" s="26" t="s">
        <v>339</v>
      </c>
      <c r="D13" s="26" t="s">
        <v>340</v>
      </c>
      <c r="E13" s="26" t="s">
        <v>25</v>
      </c>
      <c r="F13" s="26" t="s">
        <v>83</v>
      </c>
      <c r="G13" s="28" t="s">
        <v>341</v>
      </c>
      <c r="H13" s="54" t="s">
        <v>342</v>
      </c>
      <c r="I13" s="41" t="s">
        <v>342</v>
      </c>
      <c r="J13" s="33" t="s">
        <v>343</v>
      </c>
      <c r="K13" s="34" t="s">
        <v>344</v>
      </c>
      <c r="L13" s="26" t="s">
        <v>132</v>
      </c>
    </row>
    <row r="14" spans="1:12" ht="18" x14ac:dyDescent="0.25">
      <c r="A14" s="9" t="s">
        <v>16</v>
      </c>
      <c r="B14" s="9"/>
    </row>
    <row r="15" spans="1:12" ht="15" x14ac:dyDescent="0.2">
      <c r="E15" s="7" t="s">
        <v>11</v>
      </c>
    </row>
    <row r="16" spans="1:12" ht="15" x14ac:dyDescent="0.2">
      <c r="E16" s="7" t="s">
        <v>12</v>
      </c>
    </row>
    <row r="17" spans="1:5" ht="15" x14ac:dyDescent="0.2">
      <c r="E17" s="7" t="s">
        <v>13</v>
      </c>
    </row>
    <row r="18" spans="1:5" ht="15" x14ac:dyDescent="0.2">
      <c r="E18" s="7" t="s">
        <v>14</v>
      </c>
    </row>
    <row r="19" spans="1:5" ht="15" x14ac:dyDescent="0.2">
      <c r="E19" s="7" t="s">
        <v>14</v>
      </c>
    </row>
    <row r="20" spans="1:5" ht="15" x14ac:dyDescent="0.2">
      <c r="E20" s="7" t="s">
        <v>15</v>
      </c>
    </row>
    <row r="21" spans="1:5" ht="15" x14ac:dyDescent="0.2">
      <c r="E21" s="7"/>
    </row>
    <row r="23" spans="1:5" ht="18" x14ac:dyDescent="0.25">
      <c r="A23" s="9" t="s">
        <v>16</v>
      </c>
      <c r="B23" s="9"/>
    </row>
    <row r="24" spans="1:5" ht="15" x14ac:dyDescent="0.2">
      <c r="A24" s="15" t="s">
        <v>31</v>
      </c>
      <c r="B24" s="15"/>
    </row>
    <row r="25" spans="1:5" ht="14.25" x14ac:dyDescent="0.2">
      <c r="A25" s="17"/>
      <c r="B25" s="18" t="s">
        <v>106</v>
      </c>
    </row>
    <row r="26" spans="1:5" ht="15" x14ac:dyDescent="0.2">
      <c r="A26" s="19" t="s">
        <v>33</v>
      </c>
      <c r="B26" s="19" t="s">
        <v>34</v>
      </c>
      <c r="C26" s="19" t="s">
        <v>35</v>
      </c>
      <c r="D26" s="19" t="s">
        <v>37</v>
      </c>
      <c r="E26" s="19" t="s">
        <v>282</v>
      </c>
    </row>
    <row r="27" spans="1:5" x14ac:dyDescent="0.2">
      <c r="A27" s="16" t="s">
        <v>234</v>
      </c>
      <c r="B27" s="4" t="s">
        <v>249</v>
      </c>
      <c r="C27" s="4" t="s">
        <v>250</v>
      </c>
      <c r="D27" s="4" t="s">
        <v>345</v>
      </c>
      <c r="E27" s="8" t="s">
        <v>346</v>
      </c>
    </row>
    <row r="28" spans="1:5" x14ac:dyDescent="0.2">
      <c r="A28" s="16" t="s">
        <v>336</v>
      </c>
      <c r="B28" s="4" t="s">
        <v>155</v>
      </c>
      <c r="C28" s="4" t="s">
        <v>250</v>
      </c>
      <c r="D28" s="4" t="s">
        <v>347</v>
      </c>
      <c r="E28" s="8" t="s">
        <v>348</v>
      </c>
    </row>
    <row r="29" spans="1:5" x14ac:dyDescent="0.2">
      <c r="A29" s="16" t="s">
        <v>224</v>
      </c>
      <c r="B29" s="4" t="s">
        <v>254</v>
      </c>
      <c r="C29" s="4" t="s">
        <v>220</v>
      </c>
      <c r="D29" s="4" t="s">
        <v>349</v>
      </c>
      <c r="E29" s="8" t="s">
        <v>350</v>
      </c>
    </row>
    <row r="30" spans="1:5" x14ac:dyDescent="0.2">
      <c r="A30" s="16" t="s">
        <v>325</v>
      </c>
      <c r="B30" s="4" t="s">
        <v>254</v>
      </c>
      <c r="C30" s="4" t="s">
        <v>312</v>
      </c>
      <c r="D30" s="4" t="s">
        <v>351</v>
      </c>
      <c r="E30" s="8" t="s">
        <v>352</v>
      </c>
    </row>
  </sheetData>
  <mergeCells count="15">
    <mergeCell ref="A8:H8"/>
    <mergeCell ref="A11:H11"/>
    <mergeCell ref="G3:H3"/>
    <mergeCell ref="J3:J4"/>
    <mergeCell ref="K3:K4"/>
    <mergeCell ref="L3:L4"/>
    <mergeCell ref="A5:H5"/>
    <mergeCell ref="A1:L2"/>
    <mergeCell ref="A3:A4"/>
    <mergeCell ref="B3:B4"/>
    <mergeCell ref="C3:C4"/>
    <mergeCell ref="D3:D4"/>
    <mergeCell ref="E3:E4"/>
    <mergeCell ref="F3:F4"/>
    <mergeCell ref="I3: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C1" workbookViewId="0">
      <selection activeCell="F12" sqref="F12"/>
    </sheetView>
  </sheetViews>
  <sheetFormatPr defaultRowHeight="12.75" x14ac:dyDescent="0.2"/>
  <cols>
    <col min="1" max="1" width="30.5703125" customWidth="1"/>
    <col min="2" max="2" width="19" customWidth="1"/>
    <col min="3" max="3" width="17.42578125" customWidth="1"/>
    <col min="4" max="4" width="16.42578125" customWidth="1"/>
    <col min="5" max="5" width="23.7109375" customWidth="1"/>
    <col min="6" max="6" width="30.42578125" customWidth="1"/>
    <col min="7" max="7" width="13" customWidth="1"/>
    <col min="8" max="8" width="11.85546875" customWidth="1"/>
    <col min="9" max="9" width="15.140625" customWidth="1"/>
    <col min="12" max="12" width="14.7109375" customWidth="1"/>
  </cols>
  <sheetData>
    <row r="1" spans="1:12" x14ac:dyDescent="0.2">
      <c r="A1" s="58" t="s">
        <v>648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ht="78.95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ht="15" x14ac:dyDescent="0.2">
      <c r="A3" s="64" t="s">
        <v>0</v>
      </c>
      <c r="B3" s="66" t="s">
        <v>6</v>
      </c>
      <c r="C3" s="66" t="s">
        <v>10</v>
      </c>
      <c r="D3" s="68" t="s">
        <v>276</v>
      </c>
      <c r="E3" s="68" t="s">
        <v>4</v>
      </c>
      <c r="F3" s="68" t="s">
        <v>7</v>
      </c>
      <c r="G3" s="68" t="s">
        <v>277</v>
      </c>
      <c r="H3" s="68"/>
      <c r="I3" s="71" t="s">
        <v>646</v>
      </c>
      <c r="J3" s="68" t="s">
        <v>285</v>
      </c>
      <c r="K3" s="68" t="s">
        <v>3</v>
      </c>
      <c r="L3" s="69" t="s">
        <v>2</v>
      </c>
    </row>
    <row r="4" spans="1:12" ht="15.75" thickBot="1" x14ac:dyDescent="0.25">
      <c r="A4" s="65"/>
      <c r="B4" s="67"/>
      <c r="C4" s="67"/>
      <c r="D4" s="67"/>
      <c r="E4" s="67"/>
      <c r="F4" s="67"/>
      <c r="G4" s="47" t="s">
        <v>8</v>
      </c>
      <c r="H4" s="47" t="s">
        <v>9</v>
      </c>
      <c r="I4" s="72"/>
      <c r="J4" s="67"/>
      <c r="K4" s="67"/>
      <c r="L4" s="70"/>
    </row>
    <row r="5" spans="1:12" ht="15" x14ac:dyDescent="0.2">
      <c r="A5" s="75" t="s">
        <v>287</v>
      </c>
      <c r="B5" s="76"/>
      <c r="C5" s="76"/>
      <c r="D5" s="76"/>
      <c r="E5" s="76"/>
      <c r="F5" s="76"/>
      <c r="G5" s="76"/>
      <c r="H5" s="76"/>
      <c r="I5" s="48"/>
      <c r="J5" s="8"/>
      <c r="K5" s="2"/>
      <c r="L5" s="4"/>
    </row>
    <row r="6" spans="1:12" ht="15" x14ac:dyDescent="0.2">
      <c r="A6" s="10" t="s">
        <v>289</v>
      </c>
      <c r="B6" s="10" t="s">
        <v>290</v>
      </c>
      <c r="C6" s="10" t="s">
        <v>291</v>
      </c>
      <c r="D6" s="10" t="s">
        <v>292</v>
      </c>
      <c r="E6" s="35" t="s">
        <v>201</v>
      </c>
      <c r="F6" s="10" t="s">
        <v>83</v>
      </c>
      <c r="G6" s="12" t="s">
        <v>293</v>
      </c>
      <c r="H6" s="52" t="s">
        <v>294</v>
      </c>
      <c r="I6" s="39" t="s">
        <v>294</v>
      </c>
      <c r="J6" s="13" t="s">
        <v>295</v>
      </c>
      <c r="K6" s="14" t="s">
        <v>296</v>
      </c>
      <c r="L6" s="10" t="s">
        <v>297</v>
      </c>
    </row>
    <row r="7" spans="1:12" x14ac:dyDescent="0.2">
      <c r="A7" s="4"/>
      <c r="B7" s="4"/>
      <c r="C7" s="4"/>
      <c r="D7" s="4"/>
      <c r="E7" s="4"/>
      <c r="F7" s="4"/>
      <c r="G7" s="3"/>
      <c r="H7" s="3"/>
      <c r="I7" s="3"/>
      <c r="J7" s="8"/>
      <c r="K7" s="2"/>
      <c r="L7" s="4"/>
    </row>
    <row r="8" spans="1:12" ht="18" x14ac:dyDescent="0.25">
      <c r="A8" s="9" t="s">
        <v>16</v>
      </c>
      <c r="B8" s="9"/>
      <c r="C8" s="4"/>
      <c r="D8" s="4"/>
      <c r="E8" s="7" t="s">
        <v>11</v>
      </c>
      <c r="F8" s="4"/>
      <c r="G8" s="3"/>
      <c r="H8" s="3"/>
      <c r="I8" s="3"/>
      <c r="J8" s="8"/>
      <c r="K8" s="2"/>
      <c r="L8" s="4"/>
    </row>
    <row r="9" spans="1:12" ht="15" x14ac:dyDescent="0.2">
      <c r="A9" s="4"/>
      <c r="B9" s="4"/>
      <c r="C9" s="4"/>
      <c r="D9" s="4"/>
      <c r="E9" s="7" t="s">
        <v>12</v>
      </c>
      <c r="F9" s="4"/>
      <c r="G9" s="3"/>
      <c r="H9" s="3"/>
      <c r="I9" s="3"/>
      <c r="J9" s="8"/>
      <c r="K9" s="2"/>
      <c r="L9" s="4"/>
    </row>
    <row r="10" spans="1:12" ht="15" x14ac:dyDescent="0.2">
      <c r="A10" s="4"/>
      <c r="B10" s="4"/>
      <c r="C10" s="4"/>
      <c r="D10" s="4"/>
      <c r="E10" s="7" t="s">
        <v>13</v>
      </c>
      <c r="F10" s="4"/>
      <c r="G10" s="3"/>
      <c r="H10" s="3"/>
      <c r="I10" s="3"/>
      <c r="J10" s="8"/>
      <c r="K10" s="2"/>
      <c r="L10" s="4"/>
    </row>
    <row r="11" spans="1:12" ht="15" x14ac:dyDescent="0.2">
      <c r="A11" s="4"/>
      <c r="B11" s="4"/>
      <c r="C11" s="4"/>
      <c r="D11" s="4"/>
      <c r="E11" s="7" t="s">
        <v>14</v>
      </c>
      <c r="F11" s="4"/>
      <c r="G11" s="3"/>
      <c r="H11" s="3"/>
      <c r="I11" s="3"/>
      <c r="J11" s="8"/>
      <c r="K11" s="2"/>
      <c r="L11" s="4"/>
    </row>
    <row r="12" spans="1:12" ht="15" x14ac:dyDescent="0.2">
      <c r="A12" s="4"/>
      <c r="B12" s="4"/>
      <c r="C12" s="4"/>
      <c r="D12" s="4"/>
      <c r="E12" s="7" t="s">
        <v>14</v>
      </c>
      <c r="F12" s="56"/>
      <c r="G12" s="3"/>
      <c r="H12" s="3"/>
      <c r="I12" s="3"/>
      <c r="J12" s="8"/>
      <c r="K12" s="2"/>
      <c r="L12" s="4"/>
    </row>
    <row r="13" spans="1:12" ht="15" x14ac:dyDescent="0.2">
      <c r="A13" s="4"/>
      <c r="B13" s="4"/>
      <c r="C13" s="4"/>
      <c r="D13" s="4"/>
      <c r="E13" s="7" t="s">
        <v>15</v>
      </c>
      <c r="F13" s="4"/>
      <c r="G13" s="3"/>
      <c r="H13" s="3"/>
      <c r="I13" s="3"/>
      <c r="J13" s="8"/>
      <c r="K13" s="2"/>
      <c r="L13" s="4"/>
    </row>
    <row r="14" spans="1:12" ht="15" x14ac:dyDescent="0.2">
      <c r="A14" s="4"/>
      <c r="B14" s="4"/>
      <c r="C14" s="4"/>
      <c r="D14" s="4"/>
      <c r="E14" s="7"/>
      <c r="F14" s="4"/>
      <c r="G14" s="3"/>
      <c r="H14" s="3"/>
      <c r="I14" s="3"/>
      <c r="J14" s="8"/>
      <c r="K14" s="2"/>
      <c r="L14" s="4"/>
    </row>
    <row r="15" spans="1:12" x14ac:dyDescent="0.2">
      <c r="A15" s="4"/>
      <c r="B15" s="4"/>
      <c r="C15" s="4"/>
      <c r="D15" s="4"/>
      <c r="E15" s="4"/>
      <c r="F15" s="4"/>
      <c r="G15" s="3"/>
      <c r="H15" s="3"/>
      <c r="I15" s="3"/>
      <c r="J15" s="8"/>
      <c r="K15" s="2"/>
      <c r="L15" s="4"/>
    </row>
    <row r="16" spans="1:12" ht="18" x14ac:dyDescent="0.25">
      <c r="A16" s="9" t="s">
        <v>16</v>
      </c>
      <c r="B16" s="9"/>
      <c r="C16" s="4"/>
      <c r="D16" s="4"/>
      <c r="E16" s="4"/>
      <c r="F16" s="4"/>
      <c r="G16" s="3"/>
      <c r="H16" s="3"/>
      <c r="I16" s="3"/>
      <c r="J16" s="8"/>
      <c r="K16" s="2"/>
      <c r="L16" s="4"/>
    </row>
    <row r="17" spans="1:12" ht="15" x14ac:dyDescent="0.2">
      <c r="A17" s="15" t="s">
        <v>31</v>
      </c>
      <c r="B17" s="15"/>
      <c r="C17" s="4"/>
      <c r="D17" s="4"/>
      <c r="E17" s="4"/>
      <c r="F17" s="4"/>
      <c r="G17" s="3"/>
      <c r="H17" s="3"/>
      <c r="I17" s="3"/>
      <c r="J17" s="8"/>
      <c r="K17" s="2"/>
      <c r="L17" s="4"/>
    </row>
    <row r="18" spans="1:12" ht="14.25" x14ac:dyDescent="0.2">
      <c r="A18" s="17"/>
      <c r="B18" s="18" t="s">
        <v>106</v>
      </c>
      <c r="C18" s="4"/>
      <c r="D18" s="4"/>
      <c r="E18" s="4"/>
      <c r="F18" s="4"/>
      <c r="G18" s="3"/>
      <c r="H18" s="3"/>
      <c r="I18" s="3"/>
      <c r="J18" s="8"/>
      <c r="K18" s="2"/>
      <c r="L18" s="4"/>
    </row>
    <row r="19" spans="1:12" ht="15" x14ac:dyDescent="0.2">
      <c r="A19" s="19" t="s">
        <v>33</v>
      </c>
      <c r="B19" s="19" t="s">
        <v>34</v>
      </c>
      <c r="C19" s="19" t="s">
        <v>35</v>
      </c>
      <c r="D19" s="19" t="s">
        <v>37</v>
      </c>
      <c r="E19" s="19" t="s">
        <v>282</v>
      </c>
      <c r="F19" s="4"/>
      <c r="G19" s="3"/>
      <c r="H19" s="3"/>
      <c r="I19" s="3"/>
      <c r="J19" s="8"/>
      <c r="K19" s="2"/>
      <c r="L19" s="4"/>
    </row>
    <row r="20" spans="1:12" x14ac:dyDescent="0.2">
      <c r="A20" s="16" t="s">
        <v>288</v>
      </c>
      <c r="B20" s="4" t="s">
        <v>249</v>
      </c>
      <c r="C20" s="4" t="s">
        <v>312</v>
      </c>
      <c r="D20" s="4" t="s">
        <v>313</v>
      </c>
      <c r="E20" s="8" t="s">
        <v>314</v>
      </c>
      <c r="F20" s="4"/>
      <c r="G20" s="3"/>
      <c r="H20" s="3"/>
      <c r="I20" s="3"/>
      <c r="J20" s="8"/>
      <c r="K20" s="2"/>
      <c r="L20" s="4"/>
    </row>
  </sheetData>
  <mergeCells count="13">
    <mergeCell ref="K3:K4"/>
    <mergeCell ref="L3:L4"/>
    <mergeCell ref="A5:H5"/>
    <mergeCell ref="A1:L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7" workbookViewId="0">
      <selection activeCell="B25" sqref="B25"/>
    </sheetView>
  </sheetViews>
  <sheetFormatPr defaultColWidth="9.140625" defaultRowHeight="12.75" x14ac:dyDescent="0.2"/>
  <cols>
    <col min="1" max="1" width="24.140625" style="4" bestFit="1" customWidth="1"/>
    <col min="2" max="2" width="28.1406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2" style="4" bestFit="1" customWidth="1"/>
    <col min="7" max="7" width="8.7109375" style="3" customWidth="1"/>
    <col min="8" max="8" width="9.7109375" style="3" customWidth="1"/>
    <col min="9" max="9" width="14.42578125" style="3" customWidth="1"/>
    <col min="10" max="10" width="9.140625" style="8" bestFit="1" customWidth="1"/>
    <col min="11" max="11" width="12.140625" style="2" bestFit="1" customWidth="1"/>
    <col min="12" max="12" width="18.28515625" style="4" bestFit="1" customWidth="1"/>
    <col min="13" max="16384" width="9.140625" style="3"/>
  </cols>
  <sheetData>
    <row r="1" spans="1:12" s="2" customFormat="1" ht="29.1" customHeight="1" x14ac:dyDescent="0.2">
      <c r="A1" s="58" t="s">
        <v>286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276</v>
      </c>
      <c r="E3" s="68" t="s">
        <v>4</v>
      </c>
      <c r="F3" s="68" t="s">
        <v>7</v>
      </c>
      <c r="G3" s="68" t="s">
        <v>277</v>
      </c>
      <c r="H3" s="68"/>
      <c r="I3" s="71" t="s">
        <v>646</v>
      </c>
      <c r="J3" s="68" t="s">
        <v>285</v>
      </c>
      <c r="K3" s="68" t="s">
        <v>3</v>
      </c>
      <c r="L3" s="69" t="s">
        <v>2</v>
      </c>
    </row>
    <row r="4" spans="1:12" s="1" customFormat="1" ht="21" customHeight="1" thickBot="1" x14ac:dyDescent="0.25">
      <c r="A4" s="65"/>
      <c r="B4" s="67"/>
      <c r="C4" s="67"/>
      <c r="D4" s="67"/>
      <c r="E4" s="67"/>
      <c r="F4" s="67"/>
      <c r="G4" s="6" t="s">
        <v>8</v>
      </c>
      <c r="H4" s="6" t="s">
        <v>9</v>
      </c>
      <c r="I4" s="72"/>
      <c r="J4" s="67"/>
      <c r="K4" s="67"/>
      <c r="L4" s="70"/>
    </row>
    <row r="5" spans="1:12" ht="15" x14ac:dyDescent="0.2">
      <c r="A5" s="73" t="s">
        <v>44</v>
      </c>
      <c r="B5" s="74"/>
      <c r="C5" s="74"/>
      <c r="D5" s="74"/>
      <c r="E5" s="74"/>
      <c r="F5" s="74"/>
      <c r="G5" s="74"/>
      <c r="H5" s="74"/>
      <c r="I5" s="46"/>
    </row>
    <row r="6" spans="1:12" ht="15" x14ac:dyDescent="0.2">
      <c r="A6" s="10" t="s">
        <v>63</v>
      </c>
      <c r="B6" s="10" t="s">
        <v>64</v>
      </c>
      <c r="C6" s="10" t="s">
        <v>65</v>
      </c>
      <c r="D6" s="10" t="s">
        <v>298</v>
      </c>
      <c r="E6" s="35" t="s">
        <v>66</v>
      </c>
      <c r="F6" s="10" t="s">
        <v>67</v>
      </c>
      <c r="G6" s="12" t="s">
        <v>299</v>
      </c>
      <c r="H6" s="52" t="s">
        <v>300</v>
      </c>
      <c r="I6" s="39" t="s">
        <v>300</v>
      </c>
      <c r="J6" s="13" t="s">
        <v>301</v>
      </c>
      <c r="K6" s="14" t="s">
        <v>302</v>
      </c>
      <c r="L6" s="10" t="s">
        <v>30</v>
      </c>
    </row>
    <row r="7" spans="1:12" ht="15" x14ac:dyDescent="0.2">
      <c r="E7" s="7" t="s">
        <v>14</v>
      </c>
    </row>
    <row r="8" spans="1:12" ht="15" x14ac:dyDescent="0.2">
      <c r="A8" s="73" t="s">
        <v>95</v>
      </c>
      <c r="B8" s="74"/>
      <c r="C8" s="74"/>
      <c r="D8" s="74"/>
      <c r="E8" s="74"/>
      <c r="F8" s="74"/>
      <c r="G8" s="74"/>
      <c r="H8" s="74"/>
      <c r="I8" s="46"/>
    </row>
    <row r="9" spans="1:12" ht="15" x14ac:dyDescent="0.2">
      <c r="A9" s="10" t="s">
        <v>304</v>
      </c>
      <c r="B9" s="10" t="s">
        <v>305</v>
      </c>
      <c r="C9" s="10" t="s">
        <v>306</v>
      </c>
      <c r="D9" s="10" t="s">
        <v>307</v>
      </c>
      <c r="E9" s="35" t="s">
        <v>201</v>
      </c>
      <c r="F9" s="10" t="s">
        <v>83</v>
      </c>
      <c r="G9" s="12" t="s">
        <v>308</v>
      </c>
      <c r="H9" s="52" t="s">
        <v>309</v>
      </c>
      <c r="I9" s="39" t="s">
        <v>309</v>
      </c>
      <c r="J9" s="13" t="s">
        <v>310</v>
      </c>
      <c r="K9" s="14" t="s">
        <v>311</v>
      </c>
      <c r="L9" s="10" t="s">
        <v>297</v>
      </c>
    </row>
    <row r="11" spans="1:12" ht="18" x14ac:dyDescent="0.25">
      <c r="A11" s="9" t="s">
        <v>16</v>
      </c>
      <c r="B11" s="9"/>
      <c r="E11" s="7" t="s">
        <v>11</v>
      </c>
    </row>
    <row r="12" spans="1:12" ht="15" x14ac:dyDescent="0.2">
      <c r="E12" s="7" t="s">
        <v>12</v>
      </c>
    </row>
    <row r="13" spans="1:12" ht="15" x14ac:dyDescent="0.2">
      <c r="E13" s="7" t="s">
        <v>13</v>
      </c>
    </row>
    <row r="14" spans="1:12" ht="15" x14ac:dyDescent="0.2">
      <c r="E14" s="7" t="s">
        <v>14</v>
      </c>
    </row>
    <row r="15" spans="1:12" ht="15" x14ac:dyDescent="0.2">
      <c r="E15" s="7" t="s">
        <v>14</v>
      </c>
    </row>
    <row r="16" spans="1:12" ht="15" x14ac:dyDescent="0.2">
      <c r="E16" s="7" t="s">
        <v>15</v>
      </c>
    </row>
    <row r="17" spans="1:5" ht="15" x14ac:dyDescent="0.2">
      <c r="E17" s="7"/>
    </row>
    <row r="19" spans="1:5" ht="18" x14ac:dyDescent="0.25">
      <c r="A19" s="9" t="s">
        <v>16</v>
      </c>
      <c r="B19" s="9"/>
    </row>
    <row r="20" spans="1:5" ht="15" x14ac:dyDescent="0.2">
      <c r="A20" s="15" t="s">
        <v>31</v>
      </c>
      <c r="B20" s="15"/>
    </row>
    <row r="22" spans="1:5" ht="14.25" x14ac:dyDescent="0.2">
      <c r="A22" s="17"/>
      <c r="B22" s="18" t="s">
        <v>114</v>
      </c>
    </row>
    <row r="23" spans="1:5" ht="15" x14ac:dyDescent="0.2">
      <c r="A23" s="19" t="s">
        <v>33</v>
      </c>
      <c r="B23" s="19" t="s">
        <v>34</v>
      </c>
      <c r="C23" s="19" t="s">
        <v>35</v>
      </c>
      <c r="D23" s="19" t="s">
        <v>37</v>
      </c>
      <c r="E23" s="19" t="s">
        <v>282</v>
      </c>
    </row>
    <row r="24" spans="1:5" x14ac:dyDescent="0.2">
      <c r="A24" s="16" t="s">
        <v>303</v>
      </c>
      <c r="B24" s="4" t="s">
        <v>114</v>
      </c>
      <c r="C24" s="4" t="s">
        <v>108</v>
      </c>
      <c r="D24" s="4" t="s">
        <v>315</v>
      </c>
      <c r="E24" s="8" t="s">
        <v>316</v>
      </c>
    </row>
    <row r="26" spans="1:5" ht="14.25" x14ac:dyDescent="0.2">
      <c r="A26" s="17"/>
      <c r="B26" s="18" t="s">
        <v>32</v>
      </c>
    </row>
    <row r="27" spans="1:5" ht="15" x14ac:dyDescent="0.2">
      <c r="A27" s="19" t="s">
        <v>33</v>
      </c>
      <c r="B27" s="19" t="s">
        <v>34</v>
      </c>
      <c r="C27" s="19" t="s">
        <v>35</v>
      </c>
      <c r="D27" s="19" t="s">
        <v>37</v>
      </c>
      <c r="E27" s="19" t="s">
        <v>282</v>
      </c>
    </row>
    <row r="28" spans="1:5" x14ac:dyDescent="0.2">
      <c r="A28" s="16" t="s">
        <v>62</v>
      </c>
      <c r="B28" s="4" t="s">
        <v>123</v>
      </c>
      <c r="C28" s="4" t="s">
        <v>112</v>
      </c>
      <c r="D28" s="4" t="s">
        <v>317</v>
      </c>
      <c r="E28" s="8" t="s">
        <v>318</v>
      </c>
    </row>
  </sheetData>
  <mergeCells count="14">
    <mergeCell ref="A5:H5"/>
    <mergeCell ref="A8:H8"/>
    <mergeCell ref="G3:H3"/>
    <mergeCell ref="J3:J4"/>
    <mergeCell ref="K3:K4"/>
    <mergeCell ref="L3:L4"/>
    <mergeCell ref="A1:L2"/>
    <mergeCell ref="A3:A4"/>
    <mergeCell ref="B3:B4"/>
    <mergeCell ref="C3:C4"/>
    <mergeCell ref="D3:D4"/>
    <mergeCell ref="E3:E4"/>
    <mergeCell ref="F3:F4"/>
    <mergeCell ref="I3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Y2"/>
    </sheetView>
  </sheetViews>
  <sheetFormatPr defaultColWidth="9.140625" defaultRowHeight="12.75" x14ac:dyDescent="0.2"/>
  <cols>
    <col min="1" max="1" width="24.140625" style="4" bestFit="1" customWidth="1"/>
    <col min="2" max="2" width="24.425781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2" style="4" bestFit="1" customWidth="1"/>
    <col min="7" max="7" width="5.42578125" style="3" customWidth="1"/>
    <col min="8" max="8" width="9.7109375" style="3" customWidth="1"/>
    <col min="9" max="9" width="9.140625" style="8" bestFit="1" customWidth="1"/>
    <col min="10" max="10" width="12.140625" style="2" bestFit="1" customWidth="1"/>
    <col min="11" max="11" width="15.42578125" style="4" bestFit="1" customWidth="1"/>
    <col min="12" max="16384" width="9.140625" style="3"/>
  </cols>
  <sheetData>
    <row r="1" spans="1:11" s="2" customFormat="1" ht="29.1" customHeight="1" x14ac:dyDescent="0.2">
      <c r="A1" s="58" t="s">
        <v>275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3"/>
    </row>
    <row r="3" spans="1:11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276</v>
      </c>
      <c r="E3" s="68" t="s">
        <v>4</v>
      </c>
      <c r="F3" s="68" t="s">
        <v>7</v>
      </c>
      <c r="G3" s="68" t="s">
        <v>277</v>
      </c>
      <c r="H3" s="68"/>
      <c r="I3" s="68" t="s">
        <v>285</v>
      </c>
      <c r="J3" s="68" t="s">
        <v>3</v>
      </c>
      <c r="K3" s="69" t="s">
        <v>2</v>
      </c>
    </row>
    <row r="4" spans="1:11" s="1" customFormat="1" ht="21" customHeight="1" thickBot="1" x14ac:dyDescent="0.25">
      <c r="A4" s="65"/>
      <c r="B4" s="67"/>
      <c r="C4" s="67"/>
      <c r="D4" s="67"/>
      <c r="E4" s="67"/>
      <c r="F4" s="67"/>
      <c r="G4" s="6" t="s">
        <v>8</v>
      </c>
      <c r="H4" s="6" t="s">
        <v>9</v>
      </c>
      <c r="I4" s="67"/>
      <c r="J4" s="67"/>
      <c r="K4" s="70"/>
    </row>
    <row r="5" spans="1:11" ht="15" x14ac:dyDescent="0.2">
      <c r="A5" s="75" t="s">
        <v>101</v>
      </c>
      <c r="B5" s="76"/>
      <c r="C5" s="76"/>
      <c r="D5" s="76"/>
      <c r="E5" s="76"/>
      <c r="F5" s="76"/>
      <c r="G5" s="76"/>
      <c r="H5" s="76"/>
    </row>
    <row r="6" spans="1:11" ht="15" x14ac:dyDescent="0.2">
      <c r="A6" s="10" t="s">
        <v>103</v>
      </c>
      <c r="B6" s="10" t="s">
        <v>104</v>
      </c>
      <c r="C6" s="10" t="s">
        <v>105</v>
      </c>
      <c r="D6" s="10" t="s">
        <v>278</v>
      </c>
      <c r="E6" s="35" t="s">
        <v>66</v>
      </c>
      <c r="F6" s="10" t="s">
        <v>67</v>
      </c>
      <c r="G6" s="12" t="s">
        <v>68</v>
      </c>
      <c r="H6" s="12" t="s">
        <v>279</v>
      </c>
      <c r="I6" s="13" t="s">
        <v>280</v>
      </c>
      <c r="J6" s="14" t="s">
        <v>281</v>
      </c>
      <c r="K6" s="10" t="s">
        <v>30</v>
      </c>
    </row>
    <row r="7" spans="1:11" ht="15" x14ac:dyDescent="0.2">
      <c r="E7" s="7" t="s">
        <v>12</v>
      </c>
    </row>
    <row r="8" spans="1:11" ht="15" x14ac:dyDescent="0.2">
      <c r="E8" s="7" t="s">
        <v>11</v>
      </c>
    </row>
    <row r="9" spans="1:11" ht="15" x14ac:dyDescent="0.2">
      <c r="E9" s="7" t="s">
        <v>12</v>
      </c>
    </row>
    <row r="10" spans="1:11" ht="15" x14ac:dyDescent="0.2">
      <c r="E10" s="7" t="s">
        <v>13</v>
      </c>
    </row>
    <row r="11" spans="1:11" ht="15" x14ac:dyDescent="0.2">
      <c r="E11" s="7" t="s">
        <v>14</v>
      </c>
    </row>
    <row r="12" spans="1:11" ht="15" x14ac:dyDescent="0.2">
      <c r="E12" s="7" t="s">
        <v>14</v>
      </c>
    </row>
    <row r="13" spans="1:11" ht="15" x14ac:dyDescent="0.2">
      <c r="E13" s="7" t="s">
        <v>15</v>
      </c>
    </row>
    <row r="14" spans="1:11" ht="18" x14ac:dyDescent="0.25">
      <c r="A14" s="9" t="s">
        <v>16</v>
      </c>
      <c r="B14" s="9"/>
      <c r="E14" s="7"/>
    </row>
    <row r="16" spans="1:11" ht="18" x14ac:dyDescent="0.25">
      <c r="A16" s="9" t="s">
        <v>16</v>
      </c>
      <c r="B16" s="9"/>
    </row>
    <row r="17" spans="1:5" ht="15" x14ac:dyDescent="0.2">
      <c r="A17" s="15" t="s">
        <v>31</v>
      </c>
      <c r="B17" s="15"/>
    </row>
    <row r="18" spans="1:5" ht="14.25" x14ac:dyDescent="0.2">
      <c r="A18" s="17"/>
      <c r="B18" s="18" t="s">
        <v>114</v>
      </c>
    </row>
    <row r="19" spans="1:5" ht="15" x14ac:dyDescent="0.2">
      <c r="A19" s="19" t="s">
        <v>33</v>
      </c>
      <c r="B19" s="19" t="s">
        <v>34</v>
      </c>
      <c r="C19" s="19" t="s">
        <v>35</v>
      </c>
      <c r="D19" s="19" t="s">
        <v>37</v>
      </c>
      <c r="E19" s="19" t="s">
        <v>282</v>
      </c>
    </row>
    <row r="20" spans="1:5" x14ac:dyDescent="0.2">
      <c r="A20" s="16" t="s">
        <v>102</v>
      </c>
      <c r="B20" s="4" t="s">
        <v>114</v>
      </c>
      <c r="C20" s="4" t="s">
        <v>119</v>
      </c>
      <c r="D20" s="4" t="s">
        <v>283</v>
      </c>
      <c r="E20" s="8" t="s">
        <v>284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sqref="A1:Y2"/>
    </sheetView>
  </sheetViews>
  <sheetFormatPr defaultColWidth="9.140625" defaultRowHeight="12.75" x14ac:dyDescent="0.2"/>
  <cols>
    <col min="1" max="1" width="24.140625" style="4" bestFit="1" customWidth="1"/>
    <col min="2" max="2" width="24.42578125" style="4" bestFit="1" customWidth="1"/>
    <col min="3" max="3" width="14.42578125" style="4" bestFit="1" customWidth="1"/>
    <col min="4" max="4" width="8.7109375" style="4" bestFit="1" customWidth="1"/>
    <col min="5" max="5" width="21.5703125" style="4" bestFit="1" customWidth="1"/>
    <col min="6" max="6" width="29.85546875" style="4" bestFit="1" customWidth="1"/>
    <col min="7" max="9" width="5.42578125" style="3" customWidth="1"/>
    <col min="10" max="10" width="4.28515625" style="3" customWidth="1"/>
    <col min="11" max="13" width="5.42578125" style="3" customWidth="1"/>
    <col min="14" max="14" width="4.28515625" style="3" customWidth="1"/>
    <col min="15" max="15" width="8.140625" style="8" bestFit="1" customWidth="1"/>
    <col min="16" max="16" width="11.140625" style="2" bestFit="1" customWidth="1"/>
    <col min="17" max="17" width="14.5703125" style="4" bestFit="1" customWidth="1"/>
    <col min="18" max="16384" width="9.140625" style="3"/>
  </cols>
  <sheetData>
    <row r="1" spans="1:17" s="2" customFormat="1" ht="29.1" customHeight="1" x14ac:dyDescent="0.2">
      <c r="A1" s="58" t="s">
        <v>262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17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</row>
    <row r="3" spans="1:17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19</v>
      </c>
      <c r="H3" s="68"/>
      <c r="I3" s="68"/>
      <c r="J3" s="68"/>
      <c r="K3" s="68" t="s">
        <v>183</v>
      </c>
      <c r="L3" s="68"/>
      <c r="M3" s="68"/>
      <c r="N3" s="68"/>
      <c r="O3" s="68" t="s">
        <v>1</v>
      </c>
      <c r="P3" s="68" t="s">
        <v>3</v>
      </c>
      <c r="Q3" s="69" t="s">
        <v>2</v>
      </c>
    </row>
    <row r="4" spans="1:17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">
        <v>1</v>
      </c>
      <c r="L4" s="6">
        <v>2</v>
      </c>
      <c r="M4" s="6">
        <v>3</v>
      </c>
      <c r="N4" s="6" t="s">
        <v>5</v>
      </c>
      <c r="O4" s="67"/>
      <c r="P4" s="67"/>
      <c r="Q4" s="70"/>
    </row>
    <row r="5" spans="1:17" ht="15" x14ac:dyDescent="0.2">
      <c r="A5" s="75" t="s">
        <v>95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7" ht="15" x14ac:dyDescent="0.2">
      <c r="A6" s="10" t="s">
        <v>264</v>
      </c>
      <c r="B6" s="10" t="s">
        <v>265</v>
      </c>
      <c r="C6" s="10" t="s">
        <v>266</v>
      </c>
      <c r="D6" s="10" t="s">
        <v>267</v>
      </c>
      <c r="E6" s="35" t="s">
        <v>82</v>
      </c>
      <c r="F6" s="10" t="s">
        <v>83</v>
      </c>
      <c r="G6" s="12" t="s">
        <v>85</v>
      </c>
      <c r="H6" s="12" t="s">
        <v>177</v>
      </c>
      <c r="I6" s="11" t="s">
        <v>268</v>
      </c>
      <c r="J6" s="11"/>
      <c r="K6" s="12" t="s">
        <v>269</v>
      </c>
      <c r="L6" s="11" t="s">
        <v>270</v>
      </c>
      <c r="M6" s="11" t="s">
        <v>270</v>
      </c>
      <c r="N6" s="11"/>
      <c r="O6" s="13" t="s">
        <v>271</v>
      </c>
      <c r="P6" s="14" t="s">
        <v>272</v>
      </c>
      <c r="Q6" s="10" t="s">
        <v>87</v>
      </c>
    </row>
    <row r="7" spans="1:17" ht="15" x14ac:dyDescent="0.2">
      <c r="E7" s="7" t="s">
        <v>12</v>
      </c>
    </row>
    <row r="8" spans="1:17" ht="15" x14ac:dyDescent="0.2">
      <c r="E8" s="7" t="s">
        <v>11</v>
      </c>
    </row>
    <row r="9" spans="1:17" ht="15" x14ac:dyDescent="0.2">
      <c r="E9" s="7" t="s">
        <v>12</v>
      </c>
    </row>
    <row r="10" spans="1:17" ht="15" x14ac:dyDescent="0.2">
      <c r="E10" s="7" t="s">
        <v>13</v>
      </c>
    </row>
    <row r="11" spans="1:17" ht="15" x14ac:dyDescent="0.2">
      <c r="E11" s="7" t="s">
        <v>14</v>
      </c>
    </row>
    <row r="12" spans="1:17" ht="15" x14ac:dyDescent="0.2">
      <c r="E12" s="7" t="s">
        <v>14</v>
      </c>
    </row>
    <row r="13" spans="1:17" ht="15" x14ac:dyDescent="0.2">
      <c r="E13" s="7" t="s">
        <v>15</v>
      </c>
    </row>
    <row r="14" spans="1:17" ht="18" x14ac:dyDescent="0.25">
      <c r="A14" s="9" t="s">
        <v>16</v>
      </c>
      <c r="B14" s="9"/>
      <c r="E14" s="7"/>
    </row>
    <row r="16" spans="1:17" ht="18" x14ac:dyDescent="0.25">
      <c r="A16" s="9" t="s">
        <v>16</v>
      </c>
      <c r="B16" s="9"/>
    </row>
    <row r="17" spans="1:5" ht="15" x14ac:dyDescent="0.2">
      <c r="A17" s="15" t="s">
        <v>31</v>
      </c>
      <c r="B17" s="15"/>
    </row>
    <row r="18" spans="1:5" ht="14.25" x14ac:dyDescent="0.2">
      <c r="A18" s="17"/>
      <c r="B18" s="18" t="s">
        <v>114</v>
      </c>
    </row>
    <row r="19" spans="1:5" ht="15" x14ac:dyDescent="0.2">
      <c r="A19" s="19" t="s">
        <v>33</v>
      </c>
      <c r="B19" s="19" t="s">
        <v>34</v>
      </c>
      <c r="C19" s="19" t="s">
        <v>35</v>
      </c>
      <c r="D19" s="19" t="s">
        <v>36</v>
      </c>
      <c r="E19" s="19" t="s">
        <v>38</v>
      </c>
    </row>
    <row r="20" spans="1:5" x14ac:dyDescent="0.2">
      <c r="A20" s="16" t="s">
        <v>263</v>
      </c>
      <c r="B20" s="4" t="s">
        <v>114</v>
      </c>
      <c r="C20" s="4" t="s">
        <v>108</v>
      </c>
      <c r="D20" s="4" t="s">
        <v>273</v>
      </c>
      <c r="E20" s="8" t="s">
        <v>274</v>
      </c>
    </row>
  </sheetData>
  <mergeCells count="13">
    <mergeCell ref="O3:O4"/>
    <mergeCell ref="P3:P4"/>
    <mergeCell ref="Q3:Q4"/>
    <mergeCell ref="A5:N5"/>
    <mergeCell ref="A1:Q2"/>
    <mergeCell ref="A3:A4"/>
    <mergeCell ref="B3:B4"/>
    <mergeCell ref="C3:C4"/>
    <mergeCell ref="D3:D4"/>
    <mergeCell ref="E3:E4"/>
    <mergeCell ref="F3:F4"/>
    <mergeCell ref="G3:J3"/>
    <mergeCell ref="K3:N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Y2"/>
    </sheetView>
  </sheetViews>
  <sheetFormatPr defaultColWidth="9.140625" defaultRowHeight="12.75" x14ac:dyDescent="0.2"/>
  <cols>
    <col min="1" max="1" width="24.140625" style="4" bestFit="1" customWidth="1"/>
    <col min="2" max="2" width="28.285156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0.42578125" style="4" bestFit="1" customWidth="1"/>
    <col min="7" max="9" width="4.42578125" style="3" customWidth="1"/>
    <col min="10" max="10" width="4.28515625" style="3" customWidth="1"/>
    <col min="11" max="11" width="7.140625" style="8" bestFit="1" customWidth="1"/>
    <col min="12" max="12" width="10.140625" style="2" bestFit="1" customWidth="1"/>
    <col min="13" max="13" width="14.5703125" style="4" bestFit="1" customWidth="1"/>
    <col min="14" max="16384" width="9.140625" style="3"/>
  </cols>
  <sheetData>
    <row r="1" spans="1:13" s="2" customFormat="1" ht="29.1" customHeight="1" x14ac:dyDescent="0.2">
      <c r="A1" s="58" t="s">
        <v>256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1:13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257</v>
      </c>
      <c r="H3" s="68"/>
      <c r="I3" s="68"/>
      <c r="J3" s="68"/>
      <c r="K3" s="68" t="s">
        <v>42</v>
      </c>
      <c r="L3" s="68" t="s">
        <v>3</v>
      </c>
      <c r="M3" s="69" t="s">
        <v>2</v>
      </c>
    </row>
    <row r="4" spans="1:13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7"/>
      <c r="L4" s="67"/>
      <c r="M4" s="70"/>
    </row>
    <row r="5" spans="1:13" ht="15" x14ac:dyDescent="0.2">
      <c r="A5" s="75" t="s">
        <v>195</v>
      </c>
      <c r="B5" s="76"/>
      <c r="C5" s="76"/>
      <c r="D5" s="76"/>
      <c r="E5" s="76"/>
      <c r="F5" s="76"/>
      <c r="G5" s="76"/>
      <c r="H5" s="76"/>
      <c r="I5" s="76"/>
      <c r="J5" s="76"/>
    </row>
    <row r="6" spans="1:13" ht="15" x14ac:dyDescent="0.2">
      <c r="A6" s="10" t="s">
        <v>197</v>
      </c>
      <c r="B6" s="10" t="s">
        <v>198</v>
      </c>
      <c r="C6" s="10" t="s">
        <v>199</v>
      </c>
      <c r="D6" s="10" t="s">
        <v>200</v>
      </c>
      <c r="E6" s="35" t="s">
        <v>201</v>
      </c>
      <c r="F6" s="10" t="s">
        <v>26</v>
      </c>
      <c r="G6" s="12" t="s">
        <v>258</v>
      </c>
      <c r="H6" s="11" t="s">
        <v>192</v>
      </c>
      <c r="I6" s="12" t="s">
        <v>192</v>
      </c>
      <c r="J6" s="11"/>
      <c r="K6" s="13" t="s">
        <v>259</v>
      </c>
      <c r="L6" s="14" t="s">
        <v>260</v>
      </c>
      <c r="M6" s="10" t="s">
        <v>206</v>
      </c>
    </row>
    <row r="7" spans="1:13" ht="15" x14ac:dyDescent="0.2">
      <c r="E7" s="7" t="s">
        <v>12</v>
      </c>
    </row>
    <row r="8" spans="1:13" ht="15" x14ac:dyDescent="0.2">
      <c r="E8" s="7" t="s">
        <v>11</v>
      </c>
    </row>
    <row r="9" spans="1:13" ht="15" x14ac:dyDescent="0.2">
      <c r="E9" s="7" t="s">
        <v>12</v>
      </c>
    </row>
    <row r="10" spans="1:13" ht="15" x14ac:dyDescent="0.2">
      <c r="E10" s="7" t="s">
        <v>13</v>
      </c>
    </row>
    <row r="11" spans="1:13" ht="15" x14ac:dyDescent="0.2">
      <c r="E11" s="7" t="s">
        <v>14</v>
      </c>
    </row>
    <row r="12" spans="1:13" ht="15" x14ac:dyDescent="0.2">
      <c r="E12" s="7" t="s">
        <v>14</v>
      </c>
    </row>
    <row r="13" spans="1:13" ht="15" x14ac:dyDescent="0.2">
      <c r="E13" s="7" t="s">
        <v>15</v>
      </c>
    </row>
    <row r="14" spans="1:13" ht="18" x14ac:dyDescent="0.25">
      <c r="A14" s="9" t="s">
        <v>16</v>
      </c>
      <c r="B14" s="9"/>
      <c r="E14" s="7"/>
    </row>
    <row r="16" spans="1:13" ht="18" x14ac:dyDescent="0.25">
      <c r="A16" s="9" t="s">
        <v>16</v>
      </c>
      <c r="B16" s="9"/>
    </row>
    <row r="17" spans="1:5" ht="15" x14ac:dyDescent="0.2">
      <c r="A17" s="15" t="s">
        <v>216</v>
      </c>
      <c r="B17" s="15"/>
    </row>
    <row r="18" spans="1:5" ht="14.25" x14ac:dyDescent="0.2">
      <c r="A18" s="17"/>
      <c r="B18" s="18" t="s">
        <v>217</v>
      </c>
    </row>
    <row r="19" spans="1:5" ht="15" x14ac:dyDescent="0.2">
      <c r="A19" s="19" t="s">
        <v>33</v>
      </c>
      <c r="B19" s="19" t="s">
        <v>34</v>
      </c>
      <c r="C19" s="19" t="s">
        <v>35</v>
      </c>
      <c r="D19" s="19" t="s">
        <v>37</v>
      </c>
      <c r="E19" s="19" t="s">
        <v>38</v>
      </c>
    </row>
    <row r="20" spans="1:5" x14ac:dyDescent="0.2">
      <c r="A20" s="16" t="s">
        <v>196</v>
      </c>
      <c r="B20" s="4" t="s">
        <v>111</v>
      </c>
      <c r="C20" s="4" t="s">
        <v>218</v>
      </c>
      <c r="D20" s="4" t="s">
        <v>192</v>
      </c>
      <c r="E20" s="8" t="s">
        <v>261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sqref="A1:Y2"/>
    </sheetView>
  </sheetViews>
  <sheetFormatPr defaultColWidth="9.140625" defaultRowHeight="12.75" x14ac:dyDescent="0.2"/>
  <cols>
    <col min="1" max="1" width="24.140625" style="4" bestFit="1" customWidth="1"/>
    <col min="2" max="2" width="27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29.85546875" style="4" bestFit="1" customWidth="1"/>
    <col min="7" max="9" width="5.42578125" style="3" customWidth="1"/>
    <col min="10" max="10" width="4.28515625" style="3" customWidth="1"/>
    <col min="11" max="11" width="8.140625" style="8" bestFit="1" customWidth="1"/>
    <col min="12" max="12" width="11.140625" style="2" bestFit="1" customWidth="1"/>
    <col min="13" max="13" width="16.5703125" style="4" bestFit="1" customWidth="1"/>
    <col min="14" max="16384" width="9.140625" style="3"/>
  </cols>
  <sheetData>
    <row r="1" spans="1:13" s="2" customFormat="1" ht="29.1" customHeight="1" x14ac:dyDescent="0.2">
      <c r="A1" s="58" t="s">
        <v>223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1:13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183</v>
      </c>
      <c r="H3" s="68"/>
      <c r="I3" s="68"/>
      <c r="J3" s="68"/>
      <c r="K3" s="68" t="s">
        <v>42</v>
      </c>
      <c r="L3" s="68" t="s">
        <v>3</v>
      </c>
      <c r="M3" s="69" t="s">
        <v>2</v>
      </c>
    </row>
    <row r="4" spans="1:13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7"/>
      <c r="L4" s="67"/>
      <c r="M4" s="70"/>
    </row>
    <row r="5" spans="1:13" ht="15" x14ac:dyDescent="0.2">
      <c r="A5" s="75" t="s">
        <v>184</v>
      </c>
      <c r="B5" s="76"/>
      <c r="C5" s="76"/>
      <c r="D5" s="76"/>
      <c r="E5" s="76"/>
      <c r="F5" s="76"/>
      <c r="G5" s="76"/>
      <c r="H5" s="76"/>
      <c r="I5" s="76"/>
      <c r="J5" s="76"/>
    </row>
    <row r="6" spans="1:13" ht="15" x14ac:dyDescent="0.2">
      <c r="A6" s="10" t="s">
        <v>225</v>
      </c>
      <c r="B6" s="10" t="s">
        <v>226</v>
      </c>
      <c r="C6" s="10" t="s">
        <v>227</v>
      </c>
      <c r="D6" s="10" t="s">
        <v>228</v>
      </c>
      <c r="E6" s="35" t="s">
        <v>25</v>
      </c>
      <c r="F6" s="10" t="s">
        <v>83</v>
      </c>
      <c r="G6" s="12" t="s">
        <v>229</v>
      </c>
      <c r="H6" s="12" t="s">
        <v>230</v>
      </c>
      <c r="I6" s="12" t="s">
        <v>231</v>
      </c>
      <c r="J6" s="11"/>
      <c r="K6" s="13" t="s">
        <v>232</v>
      </c>
      <c r="L6" s="14" t="s">
        <v>233</v>
      </c>
      <c r="M6" s="10" t="s">
        <v>132</v>
      </c>
    </row>
    <row r="7" spans="1:13" ht="15" x14ac:dyDescent="0.2">
      <c r="E7" s="7" t="s">
        <v>12</v>
      </c>
    </row>
    <row r="8" spans="1:13" ht="15" x14ac:dyDescent="0.2">
      <c r="A8" s="73" t="s">
        <v>126</v>
      </c>
      <c r="B8" s="74"/>
      <c r="C8" s="74"/>
      <c r="D8" s="74"/>
      <c r="E8" s="74"/>
      <c r="F8" s="74"/>
      <c r="G8" s="74"/>
      <c r="H8" s="74"/>
      <c r="I8" s="74"/>
      <c r="J8" s="74"/>
    </row>
    <row r="9" spans="1:13" ht="15" x14ac:dyDescent="0.2">
      <c r="A9" s="20" t="s">
        <v>235</v>
      </c>
      <c r="B9" s="20" t="s">
        <v>236</v>
      </c>
      <c r="C9" s="20" t="s">
        <v>237</v>
      </c>
      <c r="D9" s="20" t="s">
        <v>238</v>
      </c>
      <c r="E9" s="36" t="s">
        <v>25</v>
      </c>
      <c r="F9" s="20" t="s">
        <v>83</v>
      </c>
      <c r="G9" s="22" t="s">
        <v>50</v>
      </c>
      <c r="H9" s="22" t="s">
        <v>51</v>
      </c>
      <c r="I9" s="22" t="s">
        <v>239</v>
      </c>
      <c r="J9" s="21"/>
      <c r="K9" s="29" t="s">
        <v>240</v>
      </c>
      <c r="L9" s="30" t="s">
        <v>241</v>
      </c>
      <c r="M9" s="20" t="s">
        <v>132</v>
      </c>
    </row>
    <row r="10" spans="1:13" ht="15" x14ac:dyDescent="0.2">
      <c r="A10" s="26" t="s">
        <v>242</v>
      </c>
      <c r="B10" s="26" t="s">
        <v>129</v>
      </c>
      <c r="C10" s="26" t="s">
        <v>130</v>
      </c>
      <c r="D10" s="26" t="s">
        <v>243</v>
      </c>
      <c r="E10" s="37" t="s">
        <v>25</v>
      </c>
      <c r="F10" s="26" t="s">
        <v>83</v>
      </c>
      <c r="G10" s="28" t="s">
        <v>51</v>
      </c>
      <c r="H10" s="28" t="s">
        <v>239</v>
      </c>
      <c r="I10" s="28" t="s">
        <v>28</v>
      </c>
      <c r="J10" s="27"/>
      <c r="K10" s="33" t="s">
        <v>244</v>
      </c>
      <c r="L10" s="34" t="s">
        <v>245</v>
      </c>
      <c r="M10" s="26" t="s">
        <v>132</v>
      </c>
    </row>
    <row r="11" spans="1:13" ht="15" x14ac:dyDescent="0.2">
      <c r="E11" s="7" t="s">
        <v>15</v>
      </c>
    </row>
    <row r="12" spans="1:13" ht="15" x14ac:dyDescent="0.2">
      <c r="A12" s="73" t="s">
        <v>20</v>
      </c>
      <c r="B12" s="74"/>
      <c r="C12" s="74"/>
      <c r="D12" s="74"/>
      <c r="E12" s="74"/>
      <c r="F12" s="74"/>
      <c r="G12" s="74"/>
      <c r="H12" s="74"/>
      <c r="I12" s="74"/>
      <c r="J12" s="74"/>
    </row>
    <row r="13" spans="1:13" x14ac:dyDescent="0.2">
      <c r="A13" s="10" t="s">
        <v>147</v>
      </c>
      <c r="B13" s="10" t="s">
        <v>148</v>
      </c>
      <c r="C13" s="10" t="s">
        <v>81</v>
      </c>
      <c r="D13" s="10" t="s">
        <v>246</v>
      </c>
      <c r="E13" s="10" t="s">
        <v>25</v>
      </c>
      <c r="F13" s="10" t="s">
        <v>83</v>
      </c>
      <c r="G13" s="12" t="s">
        <v>239</v>
      </c>
      <c r="H13" s="12" t="s">
        <v>28</v>
      </c>
      <c r="I13" s="12" t="s">
        <v>60</v>
      </c>
      <c r="J13" s="11"/>
      <c r="K13" s="13" t="s">
        <v>247</v>
      </c>
      <c r="L13" s="14" t="s">
        <v>248</v>
      </c>
      <c r="M13" s="10" t="s">
        <v>132</v>
      </c>
    </row>
    <row r="14" spans="1:13" ht="18" x14ac:dyDescent="0.25">
      <c r="A14" s="9" t="s">
        <v>16</v>
      </c>
      <c r="B14" s="9"/>
    </row>
    <row r="15" spans="1:13" ht="15" x14ac:dyDescent="0.2">
      <c r="E15" s="7" t="s">
        <v>11</v>
      </c>
    </row>
    <row r="16" spans="1:13" ht="15" x14ac:dyDescent="0.2">
      <c r="E16" s="7" t="s">
        <v>12</v>
      </c>
    </row>
    <row r="17" spans="1:5" ht="15" x14ac:dyDescent="0.2">
      <c r="E17" s="7" t="s">
        <v>13</v>
      </c>
    </row>
    <row r="18" spans="1:5" ht="15" x14ac:dyDescent="0.2">
      <c r="E18" s="7" t="s">
        <v>14</v>
      </c>
    </row>
    <row r="19" spans="1:5" ht="15" x14ac:dyDescent="0.2">
      <c r="E19" s="7" t="s">
        <v>14</v>
      </c>
    </row>
    <row r="20" spans="1:5" ht="15" x14ac:dyDescent="0.2">
      <c r="E20" s="7" t="s">
        <v>15</v>
      </c>
    </row>
    <row r="21" spans="1:5" ht="15" x14ac:dyDescent="0.2">
      <c r="E21" s="7"/>
    </row>
    <row r="23" spans="1:5" ht="18" x14ac:dyDescent="0.25">
      <c r="A23" s="9" t="s">
        <v>16</v>
      </c>
      <c r="B23" s="9"/>
    </row>
    <row r="24" spans="1:5" ht="15" x14ac:dyDescent="0.2">
      <c r="A24" s="15" t="s">
        <v>31</v>
      </c>
      <c r="B24" s="15"/>
    </row>
    <row r="25" spans="1:5" ht="14.25" x14ac:dyDescent="0.2">
      <c r="A25" s="17"/>
      <c r="B25" s="18" t="s">
        <v>106</v>
      </c>
    </row>
    <row r="26" spans="1:5" ht="15" x14ac:dyDescent="0.2">
      <c r="A26" s="19" t="s">
        <v>33</v>
      </c>
      <c r="B26" s="19" t="s">
        <v>34</v>
      </c>
      <c r="C26" s="19" t="s">
        <v>35</v>
      </c>
      <c r="D26" s="19" t="s">
        <v>37</v>
      </c>
      <c r="E26" s="19" t="s">
        <v>38</v>
      </c>
    </row>
    <row r="27" spans="1:5" x14ac:dyDescent="0.2">
      <c r="A27" s="16" t="s">
        <v>234</v>
      </c>
      <c r="B27" s="4" t="s">
        <v>249</v>
      </c>
      <c r="C27" s="4" t="s">
        <v>250</v>
      </c>
      <c r="D27" s="4" t="s">
        <v>239</v>
      </c>
      <c r="E27" s="8" t="s">
        <v>251</v>
      </c>
    </row>
    <row r="28" spans="1:5" x14ac:dyDescent="0.2">
      <c r="A28" s="16" t="s">
        <v>127</v>
      </c>
      <c r="B28" s="4" t="s">
        <v>155</v>
      </c>
      <c r="C28" s="4" t="s">
        <v>250</v>
      </c>
      <c r="D28" s="4" t="s">
        <v>28</v>
      </c>
      <c r="E28" s="8" t="s">
        <v>252</v>
      </c>
    </row>
    <row r="29" spans="1:5" x14ac:dyDescent="0.2">
      <c r="A29" s="16" t="s">
        <v>146</v>
      </c>
      <c r="B29" s="4" t="s">
        <v>155</v>
      </c>
      <c r="C29" s="4" t="s">
        <v>40</v>
      </c>
      <c r="D29" s="4" t="s">
        <v>60</v>
      </c>
      <c r="E29" s="8" t="s">
        <v>253</v>
      </c>
    </row>
    <row r="30" spans="1:5" x14ac:dyDescent="0.2">
      <c r="A30" s="16" t="s">
        <v>224</v>
      </c>
      <c r="B30" s="4" t="s">
        <v>254</v>
      </c>
      <c r="C30" s="4" t="s">
        <v>220</v>
      </c>
      <c r="D30" s="4" t="s">
        <v>231</v>
      </c>
      <c r="E30" s="8" t="s">
        <v>255</v>
      </c>
    </row>
  </sheetData>
  <mergeCells count="14">
    <mergeCell ref="A8:J8"/>
    <mergeCell ref="A12:J12"/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C1" workbookViewId="0">
      <selection activeCell="H9" sqref="H9"/>
    </sheetView>
  </sheetViews>
  <sheetFormatPr defaultColWidth="9.140625" defaultRowHeight="12.75" x14ac:dyDescent="0.2"/>
  <cols>
    <col min="1" max="1" width="24.140625" style="4" bestFit="1" customWidth="1"/>
    <col min="2" max="2" width="27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29.85546875" style="4" bestFit="1" customWidth="1"/>
    <col min="7" max="9" width="4.42578125" style="3" customWidth="1"/>
    <col min="10" max="10" width="6.85546875" style="3" customWidth="1"/>
    <col min="11" max="12" width="12.42578125" style="8" customWidth="1"/>
    <col min="13" max="13" width="10.140625" style="2" bestFit="1" customWidth="1"/>
    <col min="14" max="14" width="18.28515625" style="4" bestFit="1" customWidth="1"/>
    <col min="15" max="16384" width="9.140625" style="3"/>
  </cols>
  <sheetData>
    <row r="1" spans="1:14" s="2" customFormat="1" ht="29.1" customHeight="1" x14ac:dyDescent="0.2">
      <c r="A1" s="58" t="s">
        <v>618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14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619</v>
      </c>
      <c r="H3" s="68"/>
      <c r="I3" s="68"/>
      <c r="J3" s="68"/>
      <c r="K3" s="68" t="s">
        <v>42</v>
      </c>
      <c r="L3" s="71" t="s">
        <v>646</v>
      </c>
      <c r="M3" s="68" t="s">
        <v>3</v>
      </c>
      <c r="N3" s="69" t="s">
        <v>2</v>
      </c>
    </row>
    <row r="4" spans="1:14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7"/>
      <c r="L4" s="72"/>
      <c r="M4" s="67"/>
      <c r="N4" s="70"/>
    </row>
    <row r="5" spans="1:14" ht="15" x14ac:dyDescent="0.2">
      <c r="A5" s="75" t="s">
        <v>44</v>
      </c>
      <c r="B5" s="76"/>
      <c r="C5" s="76"/>
      <c r="D5" s="76"/>
      <c r="E5" s="76"/>
      <c r="F5" s="76"/>
      <c r="G5" s="76"/>
      <c r="H5" s="76"/>
      <c r="I5" s="76"/>
      <c r="J5" s="76"/>
    </row>
    <row r="6" spans="1:14" ht="15" x14ac:dyDescent="0.2">
      <c r="A6" s="10" t="s">
        <v>621</v>
      </c>
      <c r="B6" s="10" t="s">
        <v>622</v>
      </c>
      <c r="C6" s="10" t="s">
        <v>623</v>
      </c>
      <c r="D6" s="10" t="s">
        <v>624</v>
      </c>
      <c r="E6" s="35" t="s">
        <v>201</v>
      </c>
      <c r="F6" s="10" t="s">
        <v>83</v>
      </c>
      <c r="G6" s="12" t="s">
        <v>625</v>
      </c>
      <c r="H6" s="12" t="s">
        <v>300</v>
      </c>
      <c r="I6" s="11" t="s">
        <v>626</v>
      </c>
      <c r="J6" s="12" t="s">
        <v>626</v>
      </c>
      <c r="K6" s="13" t="s">
        <v>645</v>
      </c>
      <c r="L6" s="39" t="s">
        <v>626</v>
      </c>
      <c r="M6" s="14" t="s">
        <v>627</v>
      </c>
      <c r="N6" s="10" t="s">
        <v>297</v>
      </c>
    </row>
    <row r="7" spans="1:14" ht="15" x14ac:dyDescent="0.2">
      <c r="E7" s="7" t="s">
        <v>12</v>
      </c>
    </row>
    <row r="8" spans="1:14" ht="15" x14ac:dyDescent="0.2">
      <c r="A8" s="73" t="s">
        <v>20</v>
      </c>
      <c r="B8" s="74"/>
      <c r="C8" s="74"/>
      <c r="D8" s="74"/>
      <c r="E8" s="74"/>
      <c r="F8" s="74"/>
      <c r="G8" s="74"/>
      <c r="H8" s="74"/>
      <c r="I8" s="74"/>
      <c r="J8" s="74"/>
    </row>
    <row r="9" spans="1:14" ht="15" x14ac:dyDescent="0.2">
      <c r="A9" s="10" t="s">
        <v>629</v>
      </c>
      <c r="B9" s="10" t="s">
        <v>630</v>
      </c>
      <c r="C9" s="10" t="s">
        <v>631</v>
      </c>
      <c r="D9" s="10" t="s">
        <v>632</v>
      </c>
      <c r="E9" s="35" t="s">
        <v>201</v>
      </c>
      <c r="F9" s="10" t="s">
        <v>83</v>
      </c>
      <c r="G9" s="12" t="s">
        <v>633</v>
      </c>
      <c r="H9" s="12" t="s">
        <v>131</v>
      </c>
      <c r="I9" s="11" t="s">
        <v>625</v>
      </c>
      <c r="J9" s="11" t="s">
        <v>625</v>
      </c>
      <c r="K9" s="13" t="s">
        <v>425</v>
      </c>
      <c r="L9" s="39" t="s">
        <v>131</v>
      </c>
      <c r="M9" s="14" t="s">
        <v>634</v>
      </c>
      <c r="N9" s="10" t="s">
        <v>297</v>
      </c>
    </row>
    <row r="10" spans="1:14" ht="15" x14ac:dyDescent="0.2">
      <c r="E10" s="7" t="s">
        <v>14</v>
      </c>
    </row>
    <row r="11" spans="1:14" ht="15" x14ac:dyDescent="0.2">
      <c r="A11" s="73" t="s">
        <v>95</v>
      </c>
      <c r="B11" s="74"/>
      <c r="C11" s="74"/>
      <c r="D11" s="74"/>
      <c r="E11" s="74"/>
      <c r="F11" s="74"/>
      <c r="G11" s="74"/>
      <c r="H11" s="74"/>
      <c r="I11" s="74"/>
      <c r="J11" s="74"/>
    </row>
    <row r="12" spans="1:14" ht="15" x14ac:dyDescent="0.2">
      <c r="A12" s="10" t="s">
        <v>636</v>
      </c>
      <c r="B12" s="10" t="s">
        <v>637</v>
      </c>
      <c r="C12" s="10" t="s">
        <v>638</v>
      </c>
      <c r="D12" s="10" t="s">
        <v>639</v>
      </c>
      <c r="E12" s="35" t="s">
        <v>201</v>
      </c>
      <c r="F12" s="10" t="s">
        <v>83</v>
      </c>
      <c r="G12" s="12" t="s">
        <v>131</v>
      </c>
      <c r="H12" s="12" t="s">
        <v>640</v>
      </c>
      <c r="I12" s="11" t="s">
        <v>143</v>
      </c>
      <c r="J12" s="12" t="s">
        <v>143</v>
      </c>
      <c r="K12" s="13" t="s">
        <v>493</v>
      </c>
      <c r="L12" s="13"/>
      <c r="M12" s="14" t="s">
        <v>641</v>
      </c>
      <c r="N12" s="10" t="s">
        <v>297</v>
      </c>
    </row>
    <row r="14" spans="1:14" ht="18" x14ac:dyDescent="0.25">
      <c r="A14" s="9" t="s">
        <v>16</v>
      </c>
      <c r="B14" s="9"/>
      <c r="E14" s="7" t="s">
        <v>11</v>
      </c>
    </row>
    <row r="15" spans="1:14" ht="15" x14ac:dyDescent="0.2">
      <c r="E15" s="7" t="s">
        <v>12</v>
      </c>
    </row>
    <row r="16" spans="1:14" ht="15" x14ac:dyDescent="0.2">
      <c r="E16" s="7" t="s">
        <v>13</v>
      </c>
    </row>
    <row r="17" spans="1:5" ht="15" x14ac:dyDescent="0.2">
      <c r="E17" s="7" t="s">
        <v>14</v>
      </c>
    </row>
    <row r="18" spans="1:5" ht="15" x14ac:dyDescent="0.2">
      <c r="E18" s="7" t="s">
        <v>14</v>
      </c>
    </row>
    <row r="19" spans="1:5" ht="15" x14ac:dyDescent="0.2">
      <c r="E19" s="7" t="s">
        <v>15</v>
      </c>
    </row>
    <row r="20" spans="1:5" ht="15" x14ac:dyDescent="0.2">
      <c r="E20" s="7"/>
    </row>
    <row r="22" spans="1:5" ht="18" x14ac:dyDescent="0.25">
      <c r="A22" s="9" t="s">
        <v>16</v>
      </c>
      <c r="B22" s="9"/>
    </row>
    <row r="23" spans="1:5" ht="15" x14ac:dyDescent="0.2">
      <c r="A23" s="15" t="s">
        <v>31</v>
      </c>
      <c r="B23" s="15"/>
    </row>
    <row r="24" spans="1:5" ht="14.25" x14ac:dyDescent="0.2">
      <c r="A24" s="17"/>
      <c r="B24" s="18" t="s">
        <v>106</v>
      </c>
    </row>
    <row r="25" spans="1:5" ht="15" x14ac:dyDescent="0.2">
      <c r="A25" s="19" t="s">
        <v>33</v>
      </c>
      <c r="B25" s="19" t="s">
        <v>34</v>
      </c>
      <c r="C25" s="19" t="s">
        <v>35</v>
      </c>
      <c r="D25" s="19" t="s">
        <v>37</v>
      </c>
      <c r="E25" s="19" t="s">
        <v>38</v>
      </c>
    </row>
    <row r="26" spans="1:5" x14ac:dyDescent="0.2">
      <c r="A26" s="16" t="s">
        <v>628</v>
      </c>
      <c r="B26" s="4" t="s">
        <v>155</v>
      </c>
      <c r="C26" s="4" t="s">
        <v>40</v>
      </c>
      <c r="D26" s="4" t="s">
        <v>131</v>
      </c>
      <c r="E26" s="8" t="s">
        <v>642</v>
      </c>
    </row>
    <row r="28" spans="1:5" ht="14.25" x14ac:dyDescent="0.2">
      <c r="A28" s="17"/>
      <c r="B28" s="18" t="s">
        <v>114</v>
      </c>
    </row>
    <row r="29" spans="1:5" ht="15" x14ac:dyDescent="0.2">
      <c r="A29" s="19" t="s">
        <v>33</v>
      </c>
      <c r="B29" s="19" t="s">
        <v>34</v>
      </c>
      <c r="C29" s="19" t="s">
        <v>35</v>
      </c>
      <c r="D29" s="19" t="s">
        <v>37</v>
      </c>
      <c r="E29" s="19" t="s">
        <v>38</v>
      </c>
    </row>
    <row r="30" spans="1:5" x14ac:dyDescent="0.2">
      <c r="A30" s="16" t="s">
        <v>620</v>
      </c>
      <c r="B30" s="4" t="s">
        <v>114</v>
      </c>
      <c r="C30" s="4" t="s">
        <v>112</v>
      </c>
      <c r="D30" s="4" t="s">
        <v>300</v>
      </c>
      <c r="E30" s="8" t="s">
        <v>643</v>
      </c>
    </row>
    <row r="31" spans="1:5" x14ac:dyDescent="0.2">
      <c r="A31" s="16" t="s">
        <v>635</v>
      </c>
      <c r="B31" s="4" t="s">
        <v>114</v>
      </c>
      <c r="C31" s="4" t="s">
        <v>108</v>
      </c>
      <c r="D31" s="4" t="s">
        <v>640</v>
      </c>
      <c r="E31" s="8" t="s">
        <v>644</v>
      </c>
    </row>
  </sheetData>
  <mergeCells count="15">
    <mergeCell ref="A8:J8"/>
    <mergeCell ref="A11:J11"/>
    <mergeCell ref="K3:K4"/>
    <mergeCell ref="M3:M4"/>
    <mergeCell ref="N3:N4"/>
    <mergeCell ref="A5:J5"/>
    <mergeCell ref="A1:N2"/>
    <mergeCell ref="A3:A4"/>
    <mergeCell ref="B3:B4"/>
    <mergeCell ref="C3:C4"/>
    <mergeCell ref="D3:D4"/>
    <mergeCell ref="E3:E4"/>
    <mergeCell ref="F3:F4"/>
    <mergeCell ref="G3:J3"/>
    <mergeCell ref="L3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sqref="A1:M2"/>
    </sheetView>
  </sheetViews>
  <sheetFormatPr defaultColWidth="9.140625" defaultRowHeight="12.75" x14ac:dyDescent="0.2"/>
  <cols>
    <col min="1" max="1" width="24.140625" style="4" bestFit="1" customWidth="1"/>
    <col min="2" max="2" width="28.285156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0.42578125" style="4" bestFit="1" customWidth="1"/>
    <col min="7" max="7" width="15" style="3" customWidth="1"/>
    <col min="8" max="9" width="5.42578125" style="3" customWidth="1"/>
    <col min="10" max="10" width="9.140625" style="3" customWidth="1"/>
    <col min="11" max="11" width="7.7109375" style="3" bestFit="1" customWidth="1"/>
    <col min="12" max="12" width="10.7109375" style="3" bestFit="1" customWidth="1"/>
    <col min="13" max="13" width="16.85546875" style="3" bestFit="1" customWidth="1"/>
    <col min="14" max="16384" width="9.140625" style="3"/>
  </cols>
  <sheetData>
    <row r="1" spans="1:13" s="2" customFormat="1" ht="29.1" customHeight="1" x14ac:dyDescent="0.2">
      <c r="A1" s="58" t="s">
        <v>182</v>
      </c>
      <c r="B1" s="59"/>
      <c r="C1" s="59"/>
      <c r="D1" s="59"/>
      <c r="E1" s="59"/>
      <c r="F1" s="59"/>
    </row>
    <row r="2" spans="1:13" s="2" customFormat="1" ht="62.1" customHeight="1" thickBot="1" x14ac:dyDescent="0.25">
      <c r="A2" s="61"/>
      <c r="B2" s="62"/>
      <c r="C2" s="62"/>
      <c r="D2" s="62"/>
      <c r="E2" s="62"/>
      <c r="F2" s="62"/>
    </row>
    <row r="3" spans="1:13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1" t="s">
        <v>183</v>
      </c>
      <c r="K3" s="1" t="s">
        <v>42</v>
      </c>
    </row>
    <row r="4" spans="1:13" s="1" customFormat="1" ht="21" customHeight="1" thickBot="1" x14ac:dyDescent="0.25">
      <c r="A4" s="65"/>
      <c r="B4" s="67"/>
      <c r="C4" s="67"/>
      <c r="D4" s="67"/>
      <c r="E4" s="67"/>
      <c r="F4" s="67"/>
    </row>
    <row r="5" spans="1:13" ht="15" x14ac:dyDescent="0.2">
      <c r="A5" s="73" t="s">
        <v>184</v>
      </c>
      <c r="B5" s="74"/>
      <c r="C5" s="74"/>
      <c r="D5" s="74"/>
      <c r="E5" s="74"/>
      <c r="F5" s="74"/>
      <c r="G5" s="74"/>
      <c r="H5" s="74"/>
      <c r="I5" s="74"/>
      <c r="J5" s="74"/>
    </row>
    <row r="6" spans="1:13" ht="15" x14ac:dyDescent="0.2">
      <c r="A6" s="10" t="s">
        <v>186</v>
      </c>
      <c r="B6" s="10" t="s">
        <v>187</v>
      </c>
      <c r="C6" s="10" t="s">
        <v>188</v>
      </c>
      <c r="D6" s="10" t="s">
        <v>189</v>
      </c>
      <c r="E6" s="35" t="s">
        <v>137</v>
      </c>
      <c r="F6" s="10" t="s">
        <v>190</v>
      </c>
      <c r="G6" s="12" t="s">
        <v>149</v>
      </c>
      <c r="H6" s="12" t="s">
        <v>191</v>
      </c>
      <c r="I6" s="11" t="s">
        <v>192</v>
      </c>
      <c r="J6" s="11"/>
      <c r="K6" s="12" t="s">
        <v>193</v>
      </c>
      <c r="L6" s="12" t="s">
        <v>194</v>
      </c>
      <c r="M6" s="12" t="s">
        <v>138</v>
      </c>
    </row>
    <row r="7" spans="1:13" ht="15" x14ac:dyDescent="0.2">
      <c r="E7" s="7" t="s">
        <v>12</v>
      </c>
    </row>
    <row r="8" spans="1:13" ht="15" x14ac:dyDescent="0.2">
      <c r="A8" s="73" t="s">
        <v>195</v>
      </c>
      <c r="B8" s="74"/>
      <c r="C8" s="74"/>
      <c r="D8" s="74"/>
      <c r="E8" s="74"/>
      <c r="F8" s="74"/>
      <c r="G8" s="74"/>
      <c r="H8" s="74"/>
      <c r="I8" s="74"/>
      <c r="J8" s="74"/>
    </row>
    <row r="9" spans="1:13" ht="15" x14ac:dyDescent="0.2">
      <c r="A9" s="10" t="s">
        <v>197</v>
      </c>
      <c r="B9" s="10" t="s">
        <v>198</v>
      </c>
      <c r="C9" s="10" t="s">
        <v>199</v>
      </c>
      <c r="D9" s="10" t="s">
        <v>200</v>
      </c>
      <c r="E9" s="35" t="s">
        <v>201</v>
      </c>
      <c r="F9" s="10" t="s">
        <v>26</v>
      </c>
      <c r="G9" s="12" t="s">
        <v>202</v>
      </c>
      <c r="H9" s="12" t="s">
        <v>203</v>
      </c>
      <c r="I9" s="11" t="s">
        <v>100</v>
      </c>
      <c r="J9" s="11"/>
      <c r="K9" s="12" t="s">
        <v>204</v>
      </c>
      <c r="L9" s="12" t="s">
        <v>205</v>
      </c>
      <c r="M9" s="12" t="s">
        <v>206</v>
      </c>
    </row>
    <row r="10" spans="1:13" ht="15" x14ac:dyDescent="0.2">
      <c r="E10" s="7" t="s">
        <v>14</v>
      </c>
    </row>
    <row r="11" spans="1:13" ht="15" x14ac:dyDescent="0.2">
      <c r="A11" s="73" t="s">
        <v>101</v>
      </c>
      <c r="B11" s="74"/>
      <c r="C11" s="74"/>
      <c r="D11" s="74"/>
      <c r="E11" s="74"/>
      <c r="F11" s="74"/>
      <c r="G11" s="74"/>
      <c r="H11" s="74"/>
      <c r="I11" s="74"/>
      <c r="J11" s="74"/>
    </row>
    <row r="12" spans="1:13" ht="15" x14ac:dyDescent="0.2">
      <c r="A12" s="10" t="s">
        <v>208</v>
      </c>
      <c r="B12" s="10" t="s">
        <v>209</v>
      </c>
      <c r="C12" s="10" t="s">
        <v>210</v>
      </c>
      <c r="D12" s="10" t="s">
        <v>211</v>
      </c>
      <c r="E12" s="35" t="s">
        <v>49</v>
      </c>
      <c r="F12" s="10" t="s">
        <v>26</v>
      </c>
      <c r="G12" s="12" t="s">
        <v>212</v>
      </c>
      <c r="H12" s="12" t="s">
        <v>213</v>
      </c>
      <c r="I12" s="11" t="s">
        <v>167</v>
      </c>
      <c r="J12" s="11"/>
      <c r="K12" s="12" t="s">
        <v>214</v>
      </c>
      <c r="L12" s="12" t="s">
        <v>215</v>
      </c>
      <c r="M12" s="12" t="s">
        <v>53</v>
      </c>
    </row>
    <row r="14" spans="1:13" ht="18" x14ac:dyDescent="0.25">
      <c r="A14" s="9" t="s">
        <v>16</v>
      </c>
      <c r="B14" s="9"/>
      <c r="E14" s="7" t="s">
        <v>11</v>
      </c>
    </row>
    <row r="15" spans="1:13" ht="15" x14ac:dyDescent="0.2">
      <c r="E15" s="7" t="s">
        <v>12</v>
      </c>
    </row>
    <row r="16" spans="1:13" ht="15" x14ac:dyDescent="0.2">
      <c r="E16" s="7" t="s">
        <v>13</v>
      </c>
    </row>
    <row r="17" spans="1:5" ht="15" x14ac:dyDescent="0.2">
      <c r="E17" s="7" t="s">
        <v>14</v>
      </c>
    </row>
    <row r="18" spans="1:5" ht="15" x14ac:dyDescent="0.2">
      <c r="E18" s="7" t="s">
        <v>14</v>
      </c>
    </row>
    <row r="19" spans="1:5" ht="15" x14ac:dyDescent="0.2">
      <c r="E19" s="7" t="s">
        <v>15</v>
      </c>
    </row>
    <row r="20" spans="1:5" ht="15" x14ac:dyDescent="0.2">
      <c r="E20" s="7"/>
    </row>
    <row r="22" spans="1:5" ht="18" x14ac:dyDescent="0.25">
      <c r="A22" s="9" t="s">
        <v>16</v>
      </c>
      <c r="B22" s="9"/>
    </row>
    <row r="23" spans="1:5" ht="15" x14ac:dyDescent="0.2">
      <c r="A23" s="15" t="s">
        <v>216</v>
      </c>
      <c r="B23" s="15"/>
    </row>
    <row r="24" spans="1:5" ht="14.25" x14ac:dyDescent="0.2">
      <c r="A24" s="17"/>
      <c r="B24" s="18" t="s">
        <v>217</v>
      </c>
    </row>
    <row r="25" spans="1:5" ht="15" x14ac:dyDescent="0.2">
      <c r="A25" s="19" t="s">
        <v>33</v>
      </c>
      <c r="B25" s="19" t="s">
        <v>34</v>
      </c>
      <c r="C25" s="19" t="s">
        <v>35</v>
      </c>
      <c r="D25" s="19" t="s">
        <v>37</v>
      </c>
      <c r="E25" s="19" t="s">
        <v>38</v>
      </c>
    </row>
    <row r="26" spans="1:5" x14ac:dyDescent="0.2">
      <c r="A26" s="16" t="s">
        <v>196</v>
      </c>
      <c r="B26" s="4" t="s">
        <v>111</v>
      </c>
      <c r="C26" s="4" t="s">
        <v>218</v>
      </c>
      <c r="D26" s="4" t="s">
        <v>203</v>
      </c>
      <c r="E26" s="8" t="s">
        <v>219</v>
      </c>
    </row>
    <row r="28" spans="1:5" ht="14.25" x14ac:dyDescent="0.2">
      <c r="A28" s="17"/>
      <c r="B28" s="18" t="s">
        <v>32</v>
      </c>
    </row>
    <row r="29" spans="1:5" ht="15" x14ac:dyDescent="0.2">
      <c r="A29" s="19" t="s">
        <v>33</v>
      </c>
      <c r="B29" s="19" t="s">
        <v>34</v>
      </c>
      <c r="C29" s="19" t="s">
        <v>35</v>
      </c>
      <c r="D29" s="19" t="s">
        <v>37</v>
      </c>
      <c r="E29" s="19" t="s">
        <v>38</v>
      </c>
    </row>
    <row r="30" spans="1:5" x14ac:dyDescent="0.2">
      <c r="A30" s="16" t="s">
        <v>185</v>
      </c>
      <c r="B30" s="4" t="s">
        <v>121</v>
      </c>
      <c r="C30" s="4" t="s">
        <v>220</v>
      </c>
      <c r="D30" s="4" t="s">
        <v>191</v>
      </c>
      <c r="E30" s="8" t="s">
        <v>221</v>
      </c>
    </row>
    <row r="33" spans="1:5" ht="15" x14ac:dyDescent="0.2">
      <c r="A33" s="15" t="s">
        <v>31</v>
      </c>
      <c r="B33" s="15"/>
    </row>
    <row r="34" spans="1:5" ht="14.25" x14ac:dyDescent="0.2">
      <c r="A34" s="17"/>
      <c r="B34" s="18" t="s">
        <v>110</v>
      </c>
    </row>
    <row r="35" spans="1:5" ht="15" x14ac:dyDescent="0.2">
      <c r="A35" s="19" t="s">
        <v>33</v>
      </c>
      <c r="B35" s="19" t="s">
        <v>34</v>
      </c>
      <c r="C35" s="19" t="s">
        <v>35</v>
      </c>
      <c r="D35" s="19" t="s">
        <v>37</v>
      </c>
      <c r="E35" s="19" t="s">
        <v>38</v>
      </c>
    </row>
    <row r="36" spans="1:5" x14ac:dyDescent="0.2">
      <c r="A36" s="16" t="s">
        <v>207</v>
      </c>
      <c r="B36" s="4" t="s">
        <v>111</v>
      </c>
      <c r="C36" s="4" t="s">
        <v>119</v>
      </c>
      <c r="D36" s="4" t="s">
        <v>213</v>
      </c>
      <c r="E36" s="8" t="s">
        <v>222</v>
      </c>
    </row>
  </sheetData>
  <mergeCells count="10">
    <mergeCell ref="A8:J8"/>
    <mergeCell ref="A11:J11"/>
    <mergeCell ref="A5:J5"/>
    <mergeCell ref="A1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I6" sqref="I6"/>
    </sheetView>
  </sheetViews>
  <sheetFormatPr defaultColWidth="9.140625" defaultRowHeight="12.75" x14ac:dyDescent="0.2"/>
  <cols>
    <col min="1" max="1" width="24.140625" style="4" bestFit="1" customWidth="1"/>
    <col min="2" max="2" width="28.1406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0.42578125" style="4" bestFit="1" customWidth="1"/>
    <col min="7" max="9" width="5.42578125" style="3" customWidth="1"/>
    <col min="10" max="10" width="4.28515625" style="3" customWidth="1"/>
    <col min="11" max="11" width="7.140625" style="8" bestFit="1" customWidth="1"/>
    <col min="12" max="12" width="13.42578125" style="8" customWidth="1"/>
    <col min="13" max="13" width="8.42578125" style="2" bestFit="1" customWidth="1"/>
    <col min="14" max="14" width="20.5703125" style="4" bestFit="1" customWidth="1"/>
    <col min="15" max="16384" width="9.140625" style="3"/>
  </cols>
  <sheetData>
    <row r="1" spans="1:14" s="2" customFormat="1" ht="29.1" customHeight="1" x14ac:dyDescent="0.2">
      <c r="A1" s="58" t="s">
        <v>171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14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19</v>
      </c>
      <c r="H3" s="68"/>
      <c r="I3" s="68"/>
      <c r="J3" s="68"/>
      <c r="K3" s="68" t="s">
        <v>42</v>
      </c>
      <c r="L3" s="71" t="s">
        <v>646</v>
      </c>
      <c r="M3" s="68" t="s">
        <v>3</v>
      </c>
      <c r="N3" s="69" t="s">
        <v>2</v>
      </c>
    </row>
    <row r="4" spans="1:14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7"/>
      <c r="L4" s="72"/>
      <c r="M4" s="67"/>
      <c r="N4" s="70"/>
    </row>
    <row r="5" spans="1:14" ht="15" x14ac:dyDescent="0.2">
      <c r="A5" s="75" t="s">
        <v>20</v>
      </c>
      <c r="B5" s="76"/>
      <c r="C5" s="76"/>
      <c r="D5" s="76"/>
      <c r="E5" s="76"/>
      <c r="F5" s="76"/>
      <c r="G5" s="76"/>
      <c r="H5" s="76"/>
      <c r="I5" s="76"/>
      <c r="J5" s="76"/>
    </row>
    <row r="6" spans="1:14" x14ac:dyDescent="0.2">
      <c r="A6" s="10" t="s">
        <v>151</v>
      </c>
      <c r="B6" s="10" t="s">
        <v>152</v>
      </c>
      <c r="C6" s="10" t="s">
        <v>81</v>
      </c>
      <c r="D6" s="10" t="str">
        <f>"0,5853"</f>
        <v>0,5853</v>
      </c>
      <c r="E6" s="10" t="s">
        <v>153</v>
      </c>
      <c r="F6" s="10" t="s">
        <v>26</v>
      </c>
      <c r="G6" s="11" t="s">
        <v>172</v>
      </c>
      <c r="H6" s="11" t="s">
        <v>172</v>
      </c>
      <c r="I6" s="52" t="s">
        <v>172</v>
      </c>
      <c r="J6" s="11"/>
      <c r="K6" s="13" t="str">
        <f>"257,5"</f>
        <v>257,5</v>
      </c>
      <c r="L6" s="39" t="s">
        <v>172</v>
      </c>
      <c r="M6" s="14" t="str">
        <f>"150,7148"</f>
        <v>150,7148</v>
      </c>
      <c r="N6" s="10" t="s">
        <v>30</v>
      </c>
    </row>
    <row r="8" spans="1:14" ht="15" x14ac:dyDescent="0.2">
      <c r="A8" s="73" t="s">
        <v>101</v>
      </c>
      <c r="B8" s="73"/>
      <c r="C8" s="73"/>
      <c r="D8" s="73"/>
      <c r="E8" s="73"/>
      <c r="F8" s="73"/>
      <c r="G8" s="73"/>
      <c r="H8" s="73"/>
      <c r="I8" s="73"/>
      <c r="J8" s="73"/>
    </row>
    <row r="9" spans="1:14" x14ac:dyDescent="0.2">
      <c r="A9" s="10" t="s">
        <v>174</v>
      </c>
      <c r="B9" s="10" t="s">
        <v>175</v>
      </c>
      <c r="C9" s="10" t="s">
        <v>176</v>
      </c>
      <c r="D9" s="10" t="str">
        <f>"0,5455"</f>
        <v>0,5455</v>
      </c>
      <c r="E9" s="10" t="s">
        <v>153</v>
      </c>
      <c r="F9" s="10" t="s">
        <v>26</v>
      </c>
      <c r="G9" s="11" t="s">
        <v>177</v>
      </c>
      <c r="H9" s="11" t="s">
        <v>177</v>
      </c>
      <c r="I9" s="12" t="s">
        <v>177</v>
      </c>
      <c r="J9" s="11"/>
      <c r="K9" s="13" t="str">
        <f>"180,0"</f>
        <v>180,0</v>
      </c>
      <c r="L9" s="13"/>
      <c r="M9" s="14" t="str">
        <f>"115,1769"</f>
        <v>115,1769</v>
      </c>
      <c r="N9" s="10" t="s">
        <v>178</v>
      </c>
    </row>
    <row r="11" spans="1:14" ht="15" x14ac:dyDescent="0.2">
      <c r="E11" s="7" t="s">
        <v>11</v>
      </c>
    </row>
    <row r="12" spans="1:14" ht="15" x14ac:dyDescent="0.2">
      <c r="E12" s="7" t="s">
        <v>12</v>
      </c>
    </row>
    <row r="13" spans="1:14" ht="15" x14ac:dyDescent="0.2">
      <c r="E13" s="7" t="s">
        <v>13</v>
      </c>
    </row>
    <row r="14" spans="1:14" ht="15" x14ac:dyDescent="0.2">
      <c r="E14" s="7" t="s">
        <v>14</v>
      </c>
    </row>
    <row r="15" spans="1:14" ht="15" x14ac:dyDescent="0.2">
      <c r="E15" s="7" t="s">
        <v>14</v>
      </c>
    </row>
    <row r="16" spans="1:14" ht="15" x14ac:dyDescent="0.2">
      <c r="E16" s="7" t="s">
        <v>15</v>
      </c>
    </row>
    <row r="17" spans="1:5" ht="15" x14ac:dyDescent="0.2">
      <c r="E17" s="7"/>
    </row>
    <row r="19" spans="1:5" ht="18" x14ac:dyDescent="0.25">
      <c r="A19" s="9" t="s">
        <v>16</v>
      </c>
      <c r="B19" s="9"/>
    </row>
    <row r="20" spans="1:5" ht="15" x14ac:dyDescent="0.2">
      <c r="A20" s="15" t="s">
        <v>31</v>
      </c>
      <c r="B20" s="15"/>
    </row>
    <row r="21" spans="1:5" ht="14.25" x14ac:dyDescent="0.2">
      <c r="A21" s="17"/>
      <c r="B21" s="18" t="s">
        <v>114</v>
      </c>
    </row>
    <row r="22" spans="1:5" ht="15" x14ac:dyDescent="0.2">
      <c r="A22" s="19" t="s">
        <v>33</v>
      </c>
      <c r="B22" s="19" t="s">
        <v>34</v>
      </c>
      <c r="C22" s="19" t="s">
        <v>35</v>
      </c>
      <c r="D22" s="19" t="s">
        <v>37</v>
      </c>
      <c r="E22" s="19" t="s">
        <v>38</v>
      </c>
    </row>
    <row r="23" spans="1:5" x14ac:dyDescent="0.2">
      <c r="A23" s="16" t="s">
        <v>150</v>
      </c>
      <c r="B23" s="4" t="s">
        <v>114</v>
      </c>
      <c r="C23" s="4" t="s">
        <v>40</v>
      </c>
      <c r="D23" s="4" t="s">
        <v>172</v>
      </c>
      <c r="E23" s="8" t="s">
        <v>179</v>
      </c>
    </row>
    <row r="25" spans="1:5" ht="14.25" x14ac:dyDescent="0.2">
      <c r="A25" s="17"/>
      <c r="B25" s="18" t="s">
        <v>32</v>
      </c>
    </row>
    <row r="26" spans="1:5" ht="15" x14ac:dyDescent="0.2">
      <c r="A26" s="19" t="s">
        <v>33</v>
      </c>
      <c r="B26" s="19" t="s">
        <v>34</v>
      </c>
      <c r="C26" s="19" t="s">
        <v>35</v>
      </c>
      <c r="D26" s="19" t="s">
        <v>37</v>
      </c>
      <c r="E26" s="19" t="s">
        <v>38</v>
      </c>
    </row>
    <row r="27" spans="1:5" x14ac:dyDescent="0.2">
      <c r="A27" s="16" t="s">
        <v>173</v>
      </c>
      <c r="B27" s="4" t="s">
        <v>123</v>
      </c>
      <c r="C27" s="4" t="s">
        <v>119</v>
      </c>
      <c r="D27" s="4" t="s">
        <v>177</v>
      </c>
      <c r="E27" s="8" t="s">
        <v>180</v>
      </c>
    </row>
  </sheetData>
  <mergeCells count="14">
    <mergeCell ref="A8:J8"/>
    <mergeCell ref="K3:K4"/>
    <mergeCell ref="M3:M4"/>
    <mergeCell ref="N3:N4"/>
    <mergeCell ref="A5:J5"/>
    <mergeCell ref="A1:N2"/>
    <mergeCell ref="A3:A4"/>
    <mergeCell ref="B3:B4"/>
    <mergeCell ref="C3:C4"/>
    <mergeCell ref="D3:D4"/>
    <mergeCell ref="E3:E4"/>
    <mergeCell ref="F3:F4"/>
    <mergeCell ref="G3:J3"/>
    <mergeCell ref="L3:L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H12" sqref="H12"/>
    </sheetView>
  </sheetViews>
  <sheetFormatPr defaultColWidth="9.140625" defaultRowHeight="12.75" x14ac:dyDescent="0.2"/>
  <cols>
    <col min="1" max="1" width="24.140625" style="4" bestFit="1" customWidth="1"/>
    <col min="2" max="2" width="28.1406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0.42578125" style="4" bestFit="1" customWidth="1"/>
    <col min="7" max="7" width="10.85546875" style="8" customWidth="1"/>
    <col min="8" max="8" width="13.85546875" style="8" customWidth="1"/>
    <col min="9" max="9" width="8.42578125" style="2" customWidth="1"/>
    <col min="10" max="10" width="13.5703125" style="4" customWidth="1"/>
    <col min="11" max="11" width="9.140625" style="3" customWidth="1"/>
    <col min="12" max="16384" width="9.140625" style="3"/>
  </cols>
  <sheetData>
    <row r="1" spans="1:12" s="2" customFormat="1" ht="29.1" customHeight="1" x14ac:dyDescent="0.2">
      <c r="A1" s="58" t="s">
        <v>160</v>
      </c>
      <c r="B1" s="59"/>
      <c r="C1" s="59"/>
      <c r="D1" s="59"/>
      <c r="E1" s="59"/>
      <c r="F1" s="59"/>
      <c r="G1" s="59"/>
      <c r="H1" s="59"/>
      <c r="I1" s="59"/>
      <c r="J1" s="60"/>
    </row>
    <row r="2" spans="1:12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3"/>
    </row>
    <row r="3" spans="1:12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42</v>
      </c>
      <c r="H3" s="71" t="s">
        <v>646</v>
      </c>
      <c r="I3" s="68" t="s">
        <v>3</v>
      </c>
      <c r="J3" s="69" t="s">
        <v>2</v>
      </c>
      <c r="L3" s="1" t="s">
        <v>42</v>
      </c>
    </row>
    <row r="4" spans="1:12" s="1" customFormat="1" ht="21" customHeight="1" thickBot="1" x14ac:dyDescent="0.25">
      <c r="A4" s="65"/>
      <c r="B4" s="67"/>
      <c r="C4" s="67"/>
      <c r="D4" s="67"/>
      <c r="E4" s="67"/>
      <c r="F4" s="67"/>
      <c r="G4" s="67"/>
      <c r="H4" s="72"/>
      <c r="I4" s="67"/>
      <c r="J4" s="70"/>
    </row>
    <row r="5" spans="1:12" ht="15" x14ac:dyDescent="0.2">
      <c r="A5" s="75" t="s">
        <v>69</v>
      </c>
      <c r="B5" s="76"/>
      <c r="C5" s="76"/>
      <c r="D5" s="76"/>
      <c r="E5" s="76"/>
      <c r="F5" s="76"/>
    </row>
    <row r="6" spans="1:12" x14ac:dyDescent="0.2">
      <c r="A6" s="10" t="s">
        <v>71</v>
      </c>
      <c r="B6" s="10" t="s">
        <v>72</v>
      </c>
      <c r="C6" s="10" t="s">
        <v>73</v>
      </c>
      <c r="D6" s="10" t="str">
        <f>"0,6241"</f>
        <v>0,6241</v>
      </c>
      <c r="E6" s="10" t="s">
        <v>74</v>
      </c>
      <c r="F6" s="10" t="s">
        <v>26</v>
      </c>
      <c r="G6" s="13" t="str">
        <f>"202,5"</f>
        <v>202,5</v>
      </c>
      <c r="H6" s="13"/>
      <c r="I6" s="14" t="str">
        <f>"126,3803"</f>
        <v>126,3803</v>
      </c>
      <c r="J6" s="10" t="s">
        <v>77</v>
      </c>
    </row>
    <row r="8" spans="1:12" ht="15" x14ac:dyDescent="0.2">
      <c r="A8" s="73" t="s">
        <v>20</v>
      </c>
      <c r="B8" s="73"/>
      <c r="C8" s="73"/>
      <c r="D8" s="73"/>
      <c r="E8" s="73"/>
      <c r="F8" s="73"/>
    </row>
    <row r="9" spans="1:12" x14ac:dyDescent="0.2">
      <c r="A9" s="10" t="s">
        <v>163</v>
      </c>
      <c r="B9" s="10" t="s">
        <v>164</v>
      </c>
      <c r="C9" s="10" t="s">
        <v>165</v>
      </c>
      <c r="D9" s="10" t="str">
        <f>"0,5893"</f>
        <v>0,5893</v>
      </c>
      <c r="E9" s="10" t="s">
        <v>25</v>
      </c>
      <c r="F9" s="10" t="s">
        <v>83</v>
      </c>
      <c r="G9" s="55" t="str">
        <f>"210,0"</f>
        <v>210,0</v>
      </c>
      <c r="H9" s="42" t="str">
        <f>"210,0"</f>
        <v>210,0</v>
      </c>
      <c r="I9" s="14" t="str">
        <f>"217,1865"</f>
        <v>217,1865</v>
      </c>
      <c r="J9" s="10" t="s">
        <v>94</v>
      </c>
    </row>
    <row r="11" spans="1:12" ht="15" x14ac:dyDescent="0.2">
      <c r="E11" s="7" t="s">
        <v>11</v>
      </c>
    </row>
    <row r="12" spans="1:12" ht="15" x14ac:dyDescent="0.2">
      <c r="E12" s="7" t="s">
        <v>12</v>
      </c>
    </row>
    <row r="13" spans="1:12" ht="15" x14ac:dyDescent="0.2">
      <c r="E13" s="7" t="s">
        <v>13</v>
      </c>
    </row>
    <row r="14" spans="1:12" ht="15" x14ac:dyDescent="0.2">
      <c r="E14" s="7" t="s">
        <v>14</v>
      </c>
    </row>
    <row r="15" spans="1:12" ht="15" x14ac:dyDescent="0.2">
      <c r="E15" s="7" t="s">
        <v>14</v>
      </c>
    </row>
    <row r="16" spans="1:12" ht="15" x14ac:dyDescent="0.2">
      <c r="E16" s="7" t="s">
        <v>15</v>
      </c>
    </row>
    <row r="17" spans="1:5" ht="15" x14ac:dyDescent="0.2">
      <c r="E17" s="7"/>
    </row>
    <row r="19" spans="1:5" ht="18" x14ac:dyDescent="0.25">
      <c r="A19" s="9" t="s">
        <v>16</v>
      </c>
      <c r="B19" s="9"/>
    </row>
    <row r="20" spans="1:5" ht="15" x14ac:dyDescent="0.2">
      <c r="A20" s="15" t="s">
        <v>31</v>
      </c>
      <c r="B20" s="15"/>
    </row>
    <row r="21" spans="1:5" ht="14.25" x14ac:dyDescent="0.2">
      <c r="A21" s="17"/>
      <c r="B21" s="18" t="s">
        <v>114</v>
      </c>
    </row>
    <row r="22" spans="1:5" ht="15" x14ac:dyDescent="0.2">
      <c r="A22" s="19" t="s">
        <v>33</v>
      </c>
      <c r="B22" s="19" t="s">
        <v>34</v>
      </c>
      <c r="C22" s="19" t="s">
        <v>35</v>
      </c>
      <c r="D22" s="19" t="s">
        <v>37</v>
      </c>
      <c r="E22" s="19" t="s">
        <v>38</v>
      </c>
    </row>
    <row r="23" spans="1:5" x14ac:dyDescent="0.2">
      <c r="A23" s="16" t="s">
        <v>70</v>
      </c>
      <c r="B23" s="4" t="s">
        <v>114</v>
      </c>
      <c r="C23" s="4" t="s">
        <v>117</v>
      </c>
      <c r="D23" s="4" t="s">
        <v>161</v>
      </c>
      <c r="E23" s="8" t="s">
        <v>168</v>
      </c>
    </row>
    <row r="25" spans="1:5" ht="14.25" x14ac:dyDescent="0.2">
      <c r="A25" s="17"/>
      <c r="B25" s="18" t="s">
        <v>32</v>
      </c>
    </row>
    <row r="26" spans="1:5" ht="15" x14ac:dyDescent="0.2">
      <c r="A26" s="19" t="s">
        <v>33</v>
      </c>
      <c r="B26" s="19" t="s">
        <v>34</v>
      </c>
      <c r="C26" s="19" t="s">
        <v>35</v>
      </c>
      <c r="D26" s="19" t="s">
        <v>37</v>
      </c>
      <c r="E26" s="19" t="s">
        <v>38</v>
      </c>
    </row>
    <row r="27" spans="1:5" x14ac:dyDescent="0.2">
      <c r="A27" s="16" t="s">
        <v>162</v>
      </c>
      <c r="B27" s="4" t="s">
        <v>169</v>
      </c>
      <c r="C27" s="4" t="s">
        <v>40</v>
      </c>
      <c r="D27" s="4" t="s">
        <v>167</v>
      </c>
      <c r="E27" s="8" t="s">
        <v>170</v>
      </c>
    </row>
  </sheetData>
  <mergeCells count="13">
    <mergeCell ref="A8:F8"/>
    <mergeCell ref="G3:G4"/>
    <mergeCell ref="I3:I4"/>
    <mergeCell ref="J3:J4"/>
    <mergeCell ref="A5:F5"/>
    <mergeCell ref="A1:J2"/>
    <mergeCell ref="A3:A4"/>
    <mergeCell ref="B3:B4"/>
    <mergeCell ref="C3:C4"/>
    <mergeCell ref="D3:D4"/>
    <mergeCell ref="E3:E4"/>
    <mergeCell ref="F3:F4"/>
    <mergeCell ref="H3:H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B1" workbookViewId="0">
      <selection activeCell="K16" sqref="K16"/>
    </sheetView>
  </sheetViews>
  <sheetFormatPr defaultColWidth="9.140625" defaultRowHeight="12.75" x14ac:dyDescent="0.2"/>
  <cols>
    <col min="1" max="1" width="24.140625" style="4" bestFit="1" customWidth="1"/>
    <col min="2" max="2" width="27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0.42578125" style="4" bestFit="1" customWidth="1"/>
    <col min="7" max="9" width="5.42578125" style="3" customWidth="1"/>
    <col min="10" max="10" width="4.28515625" style="3" customWidth="1"/>
    <col min="11" max="11" width="7.140625" style="8" bestFit="1" customWidth="1"/>
    <col min="12" max="12" width="17.5703125" style="8" customWidth="1"/>
    <col min="13" max="13" width="8.42578125" style="2" bestFit="1" customWidth="1"/>
    <col min="14" max="14" width="16.85546875" style="4" bestFit="1" customWidth="1"/>
    <col min="15" max="16384" width="9.140625" style="3"/>
  </cols>
  <sheetData>
    <row r="1" spans="1:14" s="2" customFormat="1" ht="29.1" customHeight="1" x14ac:dyDescent="0.2">
      <c r="A1" s="58" t="s">
        <v>125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14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19</v>
      </c>
      <c r="H3" s="68"/>
      <c r="I3" s="68"/>
      <c r="J3" s="68"/>
      <c r="K3" s="68" t="s">
        <v>42</v>
      </c>
      <c r="L3" s="71" t="s">
        <v>647</v>
      </c>
      <c r="M3" s="68" t="s">
        <v>3</v>
      </c>
      <c r="N3" s="69" t="s">
        <v>2</v>
      </c>
    </row>
    <row r="4" spans="1:14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7"/>
      <c r="L4" s="72"/>
      <c r="M4" s="67"/>
      <c r="N4" s="70"/>
    </row>
    <row r="5" spans="1:14" ht="15" x14ac:dyDescent="0.2">
      <c r="A5" s="75" t="s">
        <v>126</v>
      </c>
      <c r="B5" s="76"/>
      <c r="C5" s="76"/>
      <c r="D5" s="76"/>
      <c r="E5" s="76"/>
      <c r="F5" s="76"/>
      <c r="G5" s="76"/>
      <c r="H5" s="76"/>
      <c r="I5" s="76"/>
      <c r="J5" s="76"/>
    </row>
    <row r="6" spans="1:14" x14ac:dyDescent="0.2">
      <c r="A6" s="10" t="s">
        <v>128</v>
      </c>
      <c r="B6" s="10" t="s">
        <v>129</v>
      </c>
      <c r="C6" s="10" t="s">
        <v>130</v>
      </c>
      <c r="D6" s="10" t="str">
        <f>"0,7258"</f>
        <v>0,7258</v>
      </c>
      <c r="E6" s="10" t="s">
        <v>25</v>
      </c>
      <c r="F6" s="10" t="s">
        <v>83</v>
      </c>
      <c r="G6" s="11" t="s">
        <v>131</v>
      </c>
      <c r="H6" s="11" t="s">
        <v>131</v>
      </c>
      <c r="I6" s="11" t="s">
        <v>131</v>
      </c>
      <c r="J6" s="11"/>
      <c r="K6" s="13" t="str">
        <f>"0.00"</f>
        <v>0.00</v>
      </c>
      <c r="L6" s="13"/>
      <c r="M6" s="14" t="str">
        <f>"0,0000"</f>
        <v>0,0000</v>
      </c>
      <c r="N6" s="10" t="s">
        <v>132</v>
      </c>
    </row>
    <row r="8" spans="1:14" ht="15" x14ac:dyDescent="0.2">
      <c r="A8" s="73" t="s">
        <v>44</v>
      </c>
      <c r="B8" s="73"/>
      <c r="C8" s="73"/>
      <c r="D8" s="73"/>
      <c r="E8" s="73"/>
      <c r="F8" s="73"/>
      <c r="G8" s="73"/>
      <c r="H8" s="73"/>
      <c r="I8" s="73"/>
      <c r="J8" s="73"/>
    </row>
    <row r="9" spans="1:14" x14ac:dyDescent="0.2">
      <c r="A9" s="10" t="s">
        <v>134</v>
      </c>
      <c r="B9" s="10" t="s">
        <v>135</v>
      </c>
      <c r="C9" s="10" t="s">
        <v>136</v>
      </c>
      <c r="D9" s="10" t="str">
        <f>"0,6683"</f>
        <v>0,6683</v>
      </c>
      <c r="E9" s="10" t="s">
        <v>137</v>
      </c>
      <c r="F9" s="10" t="s">
        <v>26</v>
      </c>
      <c r="G9" s="11" t="s">
        <v>68</v>
      </c>
      <c r="H9" s="11" t="s">
        <v>51</v>
      </c>
      <c r="I9" s="12" t="s">
        <v>51</v>
      </c>
      <c r="J9" s="11"/>
      <c r="K9" s="13" t="str">
        <f>"115,0"</f>
        <v>115,0</v>
      </c>
      <c r="L9" s="13"/>
      <c r="M9" s="14" t="str">
        <f>"76,8602"</f>
        <v>76,8602</v>
      </c>
      <c r="N9" s="10" t="s">
        <v>138</v>
      </c>
    </row>
    <row r="11" spans="1:14" ht="15" x14ac:dyDescent="0.2">
      <c r="A11" s="73" t="s">
        <v>69</v>
      </c>
      <c r="B11" s="73"/>
      <c r="C11" s="73"/>
      <c r="D11" s="73"/>
      <c r="E11" s="73"/>
      <c r="F11" s="73"/>
      <c r="G11" s="73"/>
      <c r="H11" s="73"/>
      <c r="I11" s="73"/>
      <c r="J11" s="73"/>
    </row>
    <row r="12" spans="1:14" x14ac:dyDescent="0.2">
      <c r="A12" s="10" t="s">
        <v>140</v>
      </c>
      <c r="B12" s="10" t="s">
        <v>141</v>
      </c>
      <c r="C12" s="10" t="s">
        <v>142</v>
      </c>
      <c r="D12" s="10" t="str">
        <f>"0,6265"</f>
        <v>0,6265</v>
      </c>
      <c r="E12" s="10" t="s">
        <v>25</v>
      </c>
      <c r="F12" s="10" t="s">
        <v>83</v>
      </c>
      <c r="G12" s="12" t="s">
        <v>143</v>
      </c>
      <c r="H12" s="11" t="s">
        <v>144</v>
      </c>
      <c r="I12" s="11" t="s">
        <v>145</v>
      </c>
      <c r="J12" s="11"/>
      <c r="K12" s="13" t="str">
        <f>"70,0"</f>
        <v>70,0</v>
      </c>
      <c r="L12" s="13"/>
      <c r="M12" s="14" t="str">
        <f>"49,5562"</f>
        <v>49,5562</v>
      </c>
      <c r="N12" s="10" t="s">
        <v>132</v>
      </c>
    </row>
    <row r="14" spans="1:14" ht="15" x14ac:dyDescent="0.2">
      <c r="A14" s="73" t="s">
        <v>20</v>
      </c>
      <c r="B14" s="73"/>
      <c r="C14" s="73"/>
      <c r="D14" s="73"/>
      <c r="E14" s="73"/>
      <c r="F14" s="73"/>
      <c r="G14" s="73"/>
      <c r="H14" s="73"/>
      <c r="I14" s="73"/>
      <c r="J14" s="73"/>
    </row>
    <row r="15" spans="1:14" x14ac:dyDescent="0.2">
      <c r="A15" s="20" t="s">
        <v>147</v>
      </c>
      <c r="B15" s="20" t="s">
        <v>148</v>
      </c>
      <c r="C15" s="20" t="s">
        <v>81</v>
      </c>
      <c r="D15" s="20" t="str">
        <f>"0,5853"</f>
        <v>0,5853</v>
      </c>
      <c r="E15" s="20" t="s">
        <v>25</v>
      </c>
      <c r="F15" s="20" t="s">
        <v>83</v>
      </c>
      <c r="G15" s="21" t="s">
        <v>149</v>
      </c>
      <c r="H15" s="21" t="s">
        <v>149</v>
      </c>
      <c r="I15" s="22" t="s">
        <v>149</v>
      </c>
      <c r="J15" s="21"/>
      <c r="K15" s="29" t="str">
        <f>"80,0"</f>
        <v>80,0</v>
      </c>
      <c r="L15" s="29"/>
      <c r="M15" s="30" t="str">
        <f>"50,5699"</f>
        <v>50,5699</v>
      </c>
      <c r="N15" s="20" t="s">
        <v>132</v>
      </c>
    </row>
    <row r="16" spans="1:14" x14ac:dyDescent="0.2">
      <c r="A16" s="26" t="s">
        <v>151</v>
      </c>
      <c r="B16" s="26" t="s">
        <v>152</v>
      </c>
      <c r="C16" s="26" t="s">
        <v>81</v>
      </c>
      <c r="D16" s="26" t="str">
        <f>"0,5853"</f>
        <v>0,5853</v>
      </c>
      <c r="E16" s="26" t="s">
        <v>153</v>
      </c>
      <c r="F16" s="26" t="s">
        <v>26</v>
      </c>
      <c r="G16" s="28" t="s">
        <v>86</v>
      </c>
      <c r="H16" s="27" t="s">
        <v>154</v>
      </c>
      <c r="I16" s="27" t="s">
        <v>154</v>
      </c>
      <c r="J16" s="27"/>
      <c r="K16" s="49" t="str">
        <f>"175,0"</f>
        <v>175,0</v>
      </c>
      <c r="L16" s="43" t="str">
        <f>"175,0"</f>
        <v>175,0</v>
      </c>
      <c r="M16" s="34" t="str">
        <f>"102,4275"</f>
        <v>102,4275</v>
      </c>
      <c r="N16" s="26" t="s">
        <v>30</v>
      </c>
    </row>
    <row r="18" spans="1:5" ht="15" x14ac:dyDescent="0.2">
      <c r="E18" s="7" t="s">
        <v>11</v>
      </c>
    </row>
    <row r="19" spans="1:5" ht="15" x14ac:dyDescent="0.2">
      <c r="E19" s="7" t="s">
        <v>12</v>
      </c>
    </row>
    <row r="20" spans="1:5" ht="15" x14ac:dyDescent="0.2">
      <c r="E20" s="7" t="s">
        <v>13</v>
      </c>
    </row>
    <row r="21" spans="1:5" ht="15" x14ac:dyDescent="0.2">
      <c r="E21" s="7" t="s">
        <v>14</v>
      </c>
    </row>
    <row r="22" spans="1:5" ht="15" x14ac:dyDescent="0.2">
      <c r="E22" s="7" t="s">
        <v>14</v>
      </c>
    </row>
    <row r="23" spans="1:5" ht="15" x14ac:dyDescent="0.2">
      <c r="E23" s="7" t="s">
        <v>15</v>
      </c>
    </row>
    <row r="24" spans="1:5" ht="15" x14ac:dyDescent="0.2">
      <c r="E24" s="7"/>
    </row>
    <row r="26" spans="1:5" ht="18" x14ac:dyDescent="0.25">
      <c r="A26" s="9" t="s">
        <v>16</v>
      </c>
      <c r="B26" s="9"/>
    </row>
    <row r="27" spans="1:5" ht="15" x14ac:dyDescent="0.2">
      <c r="A27" s="15" t="s">
        <v>31</v>
      </c>
      <c r="B27" s="15"/>
    </row>
    <row r="28" spans="1:5" ht="14.25" x14ac:dyDescent="0.2">
      <c r="A28" s="17"/>
      <c r="B28" s="18" t="s">
        <v>106</v>
      </c>
    </row>
    <row r="29" spans="1:5" ht="15" x14ac:dyDescent="0.2">
      <c r="A29" s="19" t="s">
        <v>33</v>
      </c>
      <c r="B29" s="19" t="s">
        <v>34</v>
      </c>
      <c r="C29" s="19" t="s">
        <v>35</v>
      </c>
      <c r="D29" s="19" t="s">
        <v>37</v>
      </c>
      <c r="E29" s="19" t="s">
        <v>38</v>
      </c>
    </row>
    <row r="30" spans="1:5" x14ac:dyDescent="0.2">
      <c r="A30" s="16" t="s">
        <v>146</v>
      </c>
      <c r="B30" s="4" t="s">
        <v>155</v>
      </c>
      <c r="C30" s="4" t="s">
        <v>40</v>
      </c>
      <c r="D30" s="4" t="s">
        <v>149</v>
      </c>
      <c r="E30" s="8" t="s">
        <v>156</v>
      </c>
    </row>
    <row r="31" spans="1:5" x14ac:dyDescent="0.2">
      <c r="A31" s="16" t="s">
        <v>139</v>
      </c>
      <c r="B31" s="4" t="s">
        <v>155</v>
      </c>
      <c r="C31" s="4" t="s">
        <v>117</v>
      </c>
      <c r="D31" s="4" t="s">
        <v>143</v>
      </c>
      <c r="E31" s="8" t="s">
        <v>157</v>
      </c>
    </row>
    <row r="33" spans="1:5" ht="14.25" x14ac:dyDescent="0.2">
      <c r="A33" s="17"/>
      <c r="B33" s="18" t="s">
        <v>114</v>
      </c>
    </row>
    <row r="34" spans="1:5" ht="15" x14ac:dyDescent="0.2">
      <c r="A34" s="19" t="s">
        <v>33</v>
      </c>
      <c r="B34" s="19" t="s">
        <v>34</v>
      </c>
      <c r="C34" s="19" t="s">
        <v>35</v>
      </c>
      <c r="D34" s="19" t="s">
        <v>37</v>
      </c>
      <c r="E34" s="19" t="s">
        <v>38</v>
      </c>
    </row>
    <row r="35" spans="1:5" x14ac:dyDescent="0.2">
      <c r="A35" s="16" t="s">
        <v>150</v>
      </c>
      <c r="B35" s="4" t="s">
        <v>114</v>
      </c>
      <c r="C35" s="4" t="s">
        <v>40</v>
      </c>
      <c r="D35" s="4" t="s">
        <v>86</v>
      </c>
      <c r="E35" s="8" t="s">
        <v>158</v>
      </c>
    </row>
    <row r="36" spans="1:5" x14ac:dyDescent="0.2">
      <c r="A36" s="16" t="s">
        <v>133</v>
      </c>
      <c r="B36" s="4" t="s">
        <v>114</v>
      </c>
      <c r="C36" s="4" t="s">
        <v>112</v>
      </c>
      <c r="D36" s="4" t="s">
        <v>51</v>
      </c>
      <c r="E36" s="8" t="s">
        <v>159</v>
      </c>
    </row>
  </sheetData>
  <mergeCells count="16">
    <mergeCell ref="A8:J8"/>
    <mergeCell ref="A11:J11"/>
    <mergeCell ref="A14:J14"/>
    <mergeCell ref="K3:K4"/>
    <mergeCell ref="M3:M4"/>
    <mergeCell ref="N3:N4"/>
    <mergeCell ref="A5:J5"/>
    <mergeCell ref="A1:N2"/>
    <mergeCell ref="A3:A4"/>
    <mergeCell ref="B3:B4"/>
    <mergeCell ref="C3:C4"/>
    <mergeCell ref="D3:D4"/>
    <mergeCell ref="E3:E4"/>
    <mergeCell ref="F3:F4"/>
    <mergeCell ref="G3:J3"/>
    <mergeCell ref="L3:L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B1" workbookViewId="0">
      <selection activeCell="A18" sqref="A18"/>
    </sheetView>
  </sheetViews>
  <sheetFormatPr defaultColWidth="9.140625" defaultRowHeight="12.75" x14ac:dyDescent="0.2"/>
  <cols>
    <col min="1" max="1" width="24.140625" style="4" bestFit="1" customWidth="1"/>
    <col min="2" max="2" width="28.1406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5.5703125" style="4" bestFit="1" customWidth="1"/>
    <col min="7" max="9" width="5.42578125" style="3" customWidth="1"/>
    <col min="10" max="10" width="4.28515625" style="3" customWidth="1"/>
    <col min="11" max="11" width="7.140625" style="8" bestFit="1" customWidth="1"/>
    <col min="12" max="12" width="8.42578125" style="2" bestFit="1" customWidth="1"/>
    <col min="13" max="13" width="15.42578125" style="4" bestFit="1" customWidth="1"/>
    <col min="14" max="16384" width="9.140625" style="3"/>
  </cols>
  <sheetData>
    <row r="1" spans="1:13" s="2" customFormat="1" ht="29.1" customHeight="1" x14ac:dyDescent="0.2">
      <c r="A1" s="58" t="s">
        <v>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1:13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19</v>
      </c>
      <c r="H3" s="68"/>
      <c r="I3" s="68"/>
      <c r="J3" s="68"/>
      <c r="K3" s="68" t="s">
        <v>42</v>
      </c>
      <c r="L3" s="68" t="s">
        <v>3</v>
      </c>
      <c r="M3" s="69" t="s">
        <v>2</v>
      </c>
    </row>
    <row r="4" spans="1:13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7"/>
      <c r="L4" s="67"/>
      <c r="M4" s="70"/>
    </row>
    <row r="5" spans="1:13" ht="15" x14ac:dyDescent="0.2">
      <c r="A5" s="75" t="s">
        <v>44</v>
      </c>
      <c r="B5" s="76"/>
      <c r="C5" s="76"/>
      <c r="D5" s="76"/>
      <c r="E5" s="76"/>
      <c r="F5" s="76"/>
      <c r="G5" s="76"/>
      <c r="H5" s="76"/>
      <c r="I5" s="76"/>
      <c r="J5" s="76"/>
    </row>
    <row r="6" spans="1:13" x14ac:dyDescent="0.2">
      <c r="A6" s="20" t="s">
        <v>46</v>
      </c>
      <c r="B6" s="20" t="s">
        <v>47</v>
      </c>
      <c r="C6" s="20" t="s">
        <v>48</v>
      </c>
      <c r="D6" s="20" t="str">
        <f>"0,6809"</f>
        <v>0,6809</v>
      </c>
      <c r="E6" s="20" t="s">
        <v>49</v>
      </c>
      <c r="F6" s="20" t="s">
        <v>26</v>
      </c>
      <c r="G6" s="22" t="s">
        <v>50</v>
      </c>
      <c r="H6" s="22" t="s">
        <v>51</v>
      </c>
      <c r="I6" s="22" t="s">
        <v>52</v>
      </c>
      <c r="J6" s="21"/>
      <c r="K6" s="29" t="str">
        <f>"120,0"</f>
        <v>120,0</v>
      </c>
      <c r="L6" s="30" t="str">
        <f>"84,1531"</f>
        <v>84,1531</v>
      </c>
      <c r="M6" s="20" t="s">
        <v>53</v>
      </c>
    </row>
    <row r="7" spans="1:13" x14ac:dyDescent="0.2">
      <c r="A7" s="23" t="s">
        <v>55</v>
      </c>
      <c r="B7" s="23" t="s">
        <v>56</v>
      </c>
      <c r="C7" s="23" t="s">
        <v>57</v>
      </c>
      <c r="D7" s="23" t="str">
        <f>"0,6797"</f>
        <v>0,6797</v>
      </c>
      <c r="E7" s="23" t="s">
        <v>58</v>
      </c>
      <c r="F7" s="23" t="s">
        <v>59</v>
      </c>
      <c r="G7" s="25" t="s">
        <v>28</v>
      </c>
      <c r="H7" s="25" t="s">
        <v>60</v>
      </c>
      <c r="I7" s="25" t="s">
        <v>61</v>
      </c>
      <c r="J7" s="24"/>
      <c r="K7" s="31" t="str">
        <f>"150,0"</f>
        <v>150,0</v>
      </c>
      <c r="L7" s="32" t="str">
        <f>"101,9550"</f>
        <v>101,9550</v>
      </c>
      <c r="M7" s="23" t="s">
        <v>30</v>
      </c>
    </row>
    <row r="8" spans="1:13" x14ac:dyDescent="0.2">
      <c r="A8" s="26" t="s">
        <v>63</v>
      </c>
      <c r="B8" s="26" t="s">
        <v>64</v>
      </c>
      <c r="C8" s="26" t="s">
        <v>65</v>
      </c>
      <c r="D8" s="26" t="str">
        <f>"0,6659"</f>
        <v>0,6659</v>
      </c>
      <c r="E8" s="26" t="s">
        <v>66</v>
      </c>
      <c r="F8" s="26" t="s">
        <v>67</v>
      </c>
      <c r="G8" s="28" t="s">
        <v>68</v>
      </c>
      <c r="H8" s="27" t="s">
        <v>51</v>
      </c>
      <c r="I8" s="28" t="s">
        <v>51</v>
      </c>
      <c r="J8" s="27"/>
      <c r="K8" s="33" t="str">
        <f>"115,0"</f>
        <v>115,0</v>
      </c>
      <c r="L8" s="34" t="str">
        <f>"89,8266"</f>
        <v>89,8266</v>
      </c>
      <c r="M8" s="26" t="s">
        <v>30</v>
      </c>
    </row>
    <row r="10" spans="1:13" ht="15" x14ac:dyDescent="0.2">
      <c r="A10" s="73" t="s">
        <v>69</v>
      </c>
      <c r="B10" s="73"/>
      <c r="C10" s="73"/>
      <c r="D10" s="73"/>
      <c r="E10" s="73"/>
      <c r="F10" s="73"/>
      <c r="G10" s="73"/>
      <c r="H10" s="73"/>
      <c r="I10" s="73"/>
      <c r="J10" s="73"/>
    </row>
    <row r="11" spans="1:13" x14ac:dyDescent="0.2">
      <c r="A11" s="10" t="s">
        <v>71</v>
      </c>
      <c r="B11" s="10" t="s">
        <v>72</v>
      </c>
      <c r="C11" s="10" t="s">
        <v>73</v>
      </c>
      <c r="D11" s="10" t="str">
        <f>"0,6241"</f>
        <v>0,6241</v>
      </c>
      <c r="E11" s="10" t="s">
        <v>74</v>
      </c>
      <c r="F11" s="10" t="s">
        <v>26</v>
      </c>
      <c r="G11" s="12" t="s">
        <v>75</v>
      </c>
      <c r="H11" s="11" t="s">
        <v>76</v>
      </c>
      <c r="I11" s="11" t="s">
        <v>76</v>
      </c>
      <c r="J11" s="11"/>
      <c r="K11" s="13" t="str">
        <f>"140,0"</f>
        <v>140,0</v>
      </c>
      <c r="L11" s="14" t="str">
        <f>"87,3740"</f>
        <v>87,3740</v>
      </c>
      <c r="M11" s="10" t="s">
        <v>77</v>
      </c>
    </row>
    <row r="13" spans="1:13" ht="15" x14ac:dyDescent="0.2">
      <c r="A13" s="73" t="s">
        <v>20</v>
      </c>
      <c r="B13" s="73"/>
      <c r="C13" s="73"/>
      <c r="D13" s="73"/>
      <c r="E13" s="73"/>
      <c r="F13" s="73"/>
      <c r="G13" s="73"/>
      <c r="H13" s="73"/>
      <c r="I13" s="73"/>
      <c r="J13" s="73"/>
    </row>
    <row r="14" spans="1:13" x14ac:dyDescent="0.2">
      <c r="A14" s="20" t="s">
        <v>79</v>
      </c>
      <c r="B14" s="20" t="s">
        <v>80</v>
      </c>
      <c r="C14" s="20" t="s">
        <v>81</v>
      </c>
      <c r="D14" s="20" t="str">
        <f>"0,5853"</f>
        <v>0,5853</v>
      </c>
      <c r="E14" s="20" t="s">
        <v>82</v>
      </c>
      <c r="F14" s="20" t="s">
        <v>83</v>
      </c>
      <c r="G14" s="22" t="s">
        <v>84</v>
      </c>
      <c r="H14" s="22" t="s">
        <v>85</v>
      </c>
      <c r="I14" s="21" t="s">
        <v>86</v>
      </c>
      <c r="J14" s="21"/>
      <c r="K14" s="29" t="str">
        <f>"170,0"</f>
        <v>170,0</v>
      </c>
      <c r="L14" s="30" t="str">
        <f>"99,5010"</f>
        <v>99,5010</v>
      </c>
      <c r="M14" s="20" t="s">
        <v>87</v>
      </c>
    </row>
    <row r="15" spans="1:13" x14ac:dyDescent="0.2">
      <c r="A15" s="26" t="s">
        <v>89</v>
      </c>
      <c r="B15" s="26" t="s">
        <v>90</v>
      </c>
      <c r="C15" s="26" t="s">
        <v>91</v>
      </c>
      <c r="D15" s="26" t="str">
        <f>"0,5978"</f>
        <v>0,5978</v>
      </c>
      <c r="E15" s="26" t="s">
        <v>25</v>
      </c>
      <c r="F15" s="26" t="s">
        <v>92</v>
      </c>
      <c r="G15" s="28" t="s">
        <v>75</v>
      </c>
      <c r="H15" s="28" t="s">
        <v>93</v>
      </c>
      <c r="I15" s="28" t="s">
        <v>84</v>
      </c>
      <c r="J15" s="27"/>
      <c r="K15" s="33" t="str">
        <f>"160,0"</f>
        <v>160,0</v>
      </c>
      <c r="L15" s="34" t="str">
        <f>"97,3697"</f>
        <v>97,3697</v>
      </c>
      <c r="M15" s="26" t="s">
        <v>94</v>
      </c>
    </row>
    <row r="17" spans="1:13" ht="15" x14ac:dyDescent="0.2">
      <c r="A17" s="73" t="s">
        <v>95</v>
      </c>
      <c r="B17" s="73"/>
      <c r="C17" s="73"/>
      <c r="D17" s="73"/>
      <c r="E17" s="73"/>
      <c r="F17" s="73"/>
      <c r="G17" s="73"/>
      <c r="H17" s="73"/>
      <c r="I17" s="73"/>
      <c r="J17" s="73"/>
    </row>
    <row r="18" spans="1:13" x14ac:dyDescent="0.2">
      <c r="A18" s="10" t="s">
        <v>97</v>
      </c>
      <c r="B18" s="10" t="s">
        <v>98</v>
      </c>
      <c r="C18" s="10" t="s">
        <v>99</v>
      </c>
      <c r="D18" s="10" t="str">
        <f>"0,5624"</f>
        <v>0,5624</v>
      </c>
      <c r="E18" s="10" t="s">
        <v>49</v>
      </c>
      <c r="F18" s="10" t="s">
        <v>26</v>
      </c>
      <c r="G18" s="12" t="s">
        <v>50</v>
      </c>
      <c r="H18" s="11" t="s">
        <v>100</v>
      </c>
      <c r="I18" s="11" t="s">
        <v>100</v>
      </c>
      <c r="J18" s="11"/>
      <c r="K18" s="13" t="str">
        <f>"105,0"</f>
        <v>105,0</v>
      </c>
      <c r="L18" s="14" t="str">
        <f>"62,5951"</f>
        <v>62,5951</v>
      </c>
      <c r="M18" s="10" t="s">
        <v>53</v>
      </c>
    </row>
    <row r="20" spans="1:13" ht="15" x14ac:dyDescent="0.2">
      <c r="A20" s="73" t="s">
        <v>101</v>
      </c>
      <c r="B20" s="73"/>
      <c r="C20" s="73"/>
      <c r="D20" s="73"/>
      <c r="E20" s="73"/>
      <c r="F20" s="73"/>
      <c r="G20" s="73"/>
      <c r="H20" s="73"/>
      <c r="I20" s="73"/>
      <c r="J20" s="73"/>
    </row>
    <row r="21" spans="1:13" x14ac:dyDescent="0.2">
      <c r="A21" s="10" t="s">
        <v>103</v>
      </c>
      <c r="B21" s="10" t="s">
        <v>104</v>
      </c>
      <c r="C21" s="10" t="s">
        <v>105</v>
      </c>
      <c r="D21" s="10" t="str">
        <f>"0,5380"</f>
        <v>0,5380</v>
      </c>
      <c r="E21" s="10" t="s">
        <v>66</v>
      </c>
      <c r="F21" s="10" t="s">
        <v>67</v>
      </c>
      <c r="G21" s="12" t="s">
        <v>93</v>
      </c>
      <c r="H21" s="11" t="s">
        <v>84</v>
      </c>
      <c r="I21" s="11" t="s">
        <v>84</v>
      </c>
      <c r="J21" s="11"/>
      <c r="K21" s="13" t="str">
        <f>"155,0"</f>
        <v>155,0</v>
      </c>
      <c r="L21" s="14" t="str">
        <f>"83,3900"</f>
        <v>83,3900</v>
      </c>
      <c r="M21" s="10" t="s">
        <v>30</v>
      </c>
    </row>
    <row r="23" spans="1:13" ht="15" x14ac:dyDescent="0.2">
      <c r="E23" s="7" t="s">
        <v>11</v>
      </c>
    </row>
    <row r="24" spans="1:13" ht="15" x14ac:dyDescent="0.2">
      <c r="E24" s="7" t="s">
        <v>12</v>
      </c>
    </row>
    <row r="25" spans="1:13" ht="15" x14ac:dyDescent="0.2">
      <c r="E25" s="7" t="s">
        <v>13</v>
      </c>
    </row>
    <row r="26" spans="1:13" ht="15" x14ac:dyDescent="0.2">
      <c r="E26" s="7" t="s">
        <v>14</v>
      </c>
    </row>
    <row r="27" spans="1:13" ht="15" x14ac:dyDescent="0.2">
      <c r="E27" s="7" t="s">
        <v>14</v>
      </c>
    </row>
    <row r="28" spans="1:13" ht="15" x14ac:dyDescent="0.2">
      <c r="E28" s="7" t="s">
        <v>15</v>
      </c>
    </row>
    <row r="29" spans="1:13" ht="15" x14ac:dyDescent="0.2">
      <c r="E29" s="7"/>
    </row>
    <row r="31" spans="1:13" ht="18" x14ac:dyDescent="0.25">
      <c r="A31" s="9" t="s">
        <v>16</v>
      </c>
      <c r="B31" s="9"/>
    </row>
    <row r="32" spans="1:13" ht="15" x14ac:dyDescent="0.2">
      <c r="A32" s="15" t="s">
        <v>31</v>
      </c>
      <c r="B32" s="15"/>
    </row>
    <row r="33" spans="1:5" ht="14.25" x14ac:dyDescent="0.2">
      <c r="A33" s="17"/>
      <c r="B33" s="18" t="s">
        <v>106</v>
      </c>
    </row>
    <row r="34" spans="1:5" ht="15" x14ac:dyDescent="0.2">
      <c r="A34" s="19" t="s">
        <v>33</v>
      </c>
      <c r="B34" s="19" t="s">
        <v>34</v>
      </c>
      <c r="C34" s="19" t="s">
        <v>35</v>
      </c>
      <c r="D34" s="19" t="s">
        <v>37</v>
      </c>
      <c r="E34" s="19" t="s">
        <v>38</v>
      </c>
    </row>
    <row r="35" spans="1:5" x14ac:dyDescent="0.2">
      <c r="A35" s="16" t="s">
        <v>96</v>
      </c>
      <c r="B35" s="4" t="s">
        <v>107</v>
      </c>
      <c r="C35" s="4" t="s">
        <v>108</v>
      </c>
      <c r="D35" s="4" t="s">
        <v>50</v>
      </c>
      <c r="E35" s="8" t="s">
        <v>109</v>
      </c>
    </row>
    <row r="37" spans="1:5" ht="14.25" x14ac:dyDescent="0.2">
      <c r="A37" s="17"/>
      <c r="B37" s="18" t="s">
        <v>110</v>
      </c>
    </row>
    <row r="38" spans="1:5" ht="15" x14ac:dyDescent="0.2">
      <c r="A38" s="19" t="s">
        <v>33</v>
      </c>
      <c r="B38" s="19" t="s">
        <v>34</v>
      </c>
      <c r="C38" s="19" t="s">
        <v>35</v>
      </c>
      <c r="D38" s="19" t="s">
        <v>37</v>
      </c>
      <c r="E38" s="19" t="s">
        <v>38</v>
      </c>
    </row>
    <row r="39" spans="1:5" x14ac:dyDescent="0.2">
      <c r="A39" s="16" t="s">
        <v>45</v>
      </c>
      <c r="B39" s="4" t="s">
        <v>111</v>
      </c>
      <c r="C39" s="4" t="s">
        <v>112</v>
      </c>
      <c r="D39" s="4" t="s">
        <v>52</v>
      </c>
      <c r="E39" s="8" t="s">
        <v>113</v>
      </c>
    </row>
    <row r="41" spans="1:5" ht="14.25" x14ac:dyDescent="0.2">
      <c r="A41" s="17"/>
      <c r="B41" s="18" t="s">
        <v>114</v>
      </c>
    </row>
    <row r="42" spans="1:5" ht="15" x14ac:dyDescent="0.2">
      <c r="A42" s="19" t="s">
        <v>33</v>
      </c>
      <c r="B42" s="19" t="s">
        <v>34</v>
      </c>
      <c r="C42" s="19" t="s">
        <v>35</v>
      </c>
      <c r="D42" s="19" t="s">
        <v>37</v>
      </c>
      <c r="E42" s="19" t="s">
        <v>38</v>
      </c>
    </row>
    <row r="43" spans="1:5" x14ac:dyDescent="0.2">
      <c r="A43" s="16" t="s">
        <v>54</v>
      </c>
      <c r="B43" s="4" t="s">
        <v>114</v>
      </c>
      <c r="C43" s="4" t="s">
        <v>112</v>
      </c>
      <c r="D43" s="4" t="s">
        <v>61</v>
      </c>
      <c r="E43" s="8" t="s">
        <v>115</v>
      </c>
    </row>
    <row r="44" spans="1:5" x14ac:dyDescent="0.2">
      <c r="A44" s="16" t="s">
        <v>78</v>
      </c>
      <c r="B44" s="4" t="s">
        <v>114</v>
      </c>
      <c r="C44" s="4" t="s">
        <v>40</v>
      </c>
      <c r="D44" s="4" t="s">
        <v>85</v>
      </c>
      <c r="E44" s="8" t="s">
        <v>116</v>
      </c>
    </row>
    <row r="45" spans="1:5" x14ac:dyDescent="0.2">
      <c r="A45" s="16" t="s">
        <v>70</v>
      </c>
      <c r="B45" s="4" t="s">
        <v>114</v>
      </c>
      <c r="C45" s="4" t="s">
        <v>117</v>
      </c>
      <c r="D45" s="4" t="s">
        <v>75</v>
      </c>
      <c r="E45" s="8" t="s">
        <v>118</v>
      </c>
    </row>
    <row r="46" spans="1:5" x14ac:dyDescent="0.2">
      <c r="A46" s="16" t="s">
        <v>102</v>
      </c>
      <c r="B46" s="4" t="s">
        <v>114</v>
      </c>
      <c r="C46" s="4" t="s">
        <v>119</v>
      </c>
      <c r="D46" s="4" t="s">
        <v>93</v>
      </c>
      <c r="E46" s="8" t="s">
        <v>120</v>
      </c>
    </row>
    <row r="48" spans="1:5" ht="14.25" x14ac:dyDescent="0.2">
      <c r="A48" s="17"/>
      <c r="B48" s="18" t="s">
        <v>32</v>
      </c>
    </row>
    <row r="49" spans="1:5" ht="15" x14ac:dyDescent="0.2">
      <c r="A49" s="19" t="s">
        <v>33</v>
      </c>
      <c r="B49" s="19" t="s">
        <v>34</v>
      </c>
      <c r="C49" s="19" t="s">
        <v>35</v>
      </c>
      <c r="D49" s="19" t="s">
        <v>37</v>
      </c>
      <c r="E49" s="19" t="s">
        <v>38</v>
      </c>
    </row>
    <row r="50" spans="1:5" x14ac:dyDescent="0.2">
      <c r="A50" s="16" t="s">
        <v>88</v>
      </c>
      <c r="B50" s="4" t="s">
        <v>121</v>
      </c>
      <c r="C50" s="4" t="s">
        <v>40</v>
      </c>
      <c r="D50" s="4" t="s">
        <v>84</v>
      </c>
      <c r="E50" s="8" t="s">
        <v>122</v>
      </c>
    </row>
    <row r="51" spans="1:5" x14ac:dyDescent="0.2">
      <c r="A51" s="16" t="s">
        <v>62</v>
      </c>
      <c r="B51" s="4" t="s">
        <v>123</v>
      </c>
      <c r="C51" s="4" t="s">
        <v>112</v>
      </c>
      <c r="D51" s="4" t="s">
        <v>51</v>
      </c>
      <c r="E51" s="8" t="s">
        <v>124</v>
      </c>
    </row>
  </sheetData>
  <mergeCells count="16">
    <mergeCell ref="A10:J10"/>
    <mergeCell ref="A13:J13"/>
    <mergeCell ref="A17:J17"/>
    <mergeCell ref="A20:J20"/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Y2"/>
    </sheetView>
  </sheetViews>
  <sheetFormatPr defaultColWidth="9.140625" defaultRowHeight="12.75" x14ac:dyDescent="0.2"/>
  <cols>
    <col min="1" max="1" width="24.140625" style="4" bestFit="1" customWidth="1"/>
    <col min="2" max="2" width="28.1406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0.42578125" style="4" bestFit="1" customWidth="1"/>
    <col min="7" max="9" width="5.42578125" style="3" customWidth="1"/>
    <col min="10" max="10" width="4.28515625" style="3" customWidth="1"/>
    <col min="11" max="11" width="7.140625" style="8" bestFit="1" customWidth="1"/>
    <col min="12" max="12" width="7.42578125" style="2" bestFit="1" customWidth="1"/>
    <col min="13" max="13" width="15.42578125" style="4" bestFit="1" customWidth="1"/>
    <col min="14" max="16384" width="9.140625" style="3"/>
  </cols>
  <sheetData>
    <row r="1" spans="1:13" s="2" customFormat="1" ht="29.1" customHeight="1" x14ac:dyDescent="0.2">
      <c r="A1" s="58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1:13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19</v>
      </c>
      <c r="H3" s="68"/>
      <c r="I3" s="68"/>
      <c r="J3" s="68"/>
      <c r="K3" s="68" t="s">
        <v>42</v>
      </c>
      <c r="L3" s="68" t="s">
        <v>3</v>
      </c>
      <c r="M3" s="69" t="s">
        <v>2</v>
      </c>
    </row>
    <row r="4" spans="1:13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7"/>
      <c r="L4" s="67"/>
      <c r="M4" s="70"/>
    </row>
    <row r="5" spans="1:13" ht="15" x14ac:dyDescent="0.2">
      <c r="A5" s="75" t="s">
        <v>20</v>
      </c>
      <c r="B5" s="76"/>
      <c r="C5" s="76"/>
      <c r="D5" s="76"/>
      <c r="E5" s="76"/>
      <c r="F5" s="76"/>
      <c r="G5" s="76"/>
      <c r="H5" s="76"/>
      <c r="I5" s="76"/>
      <c r="J5" s="76"/>
    </row>
    <row r="6" spans="1:13" x14ac:dyDescent="0.2">
      <c r="A6" s="10" t="s">
        <v>22</v>
      </c>
      <c r="B6" s="10" t="s">
        <v>23</v>
      </c>
      <c r="C6" s="10" t="s">
        <v>24</v>
      </c>
      <c r="D6" s="10" t="str">
        <f>"0,6018"</f>
        <v>0,6018</v>
      </c>
      <c r="E6" s="10" t="s">
        <v>25</v>
      </c>
      <c r="F6" s="10" t="s">
        <v>26</v>
      </c>
      <c r="G6" s="12" t="s">
        <v>27</v>
      </c>
      <c r="H6" s="12" t="s">
        <v>28</v>
      </c>
      <c r="I6" s="11" t="s">
        <v>29</v>
      </c>
      <c r="J6" s="11"/>
      <c r="K6" s="13" t="str">
        <f>"135,0"</f>
        <v>135,0</v>
      </c>
      <c r="L6" s="14" t="str">
        <f>"86,8488"</f>
        <v>86,8488</v>
      </c>
      <c r="M6" s="10" t="s">
        <v>30</v>
      </c>
    </row>
    <row r="8" spans="1:13" ht="15" x14ac:dyDescent="0.2">
      <c r="E8" s="7" t="s">
        <v>11</v>
      </c>
    </row>
    <row r="9" spans="1:13" ht="15" x14ac:dyDescent="0.2">
      <c r="E9" s="7" t="s">
        <v>12</v>
      </c>
    </row>
    <row r="10" spans="1:13" ht="15" x14ac:dyDescent="0.2">
      <c r="E10" s="7" t="s">
        <v>13</v>
      </c>
    </row>
    <row r="11" spans="1:13" ht="15" x14ac:dyDescent="0.2">
      <c r="E11" s="7" t="s">
        <v>14</v>
      </c>
    </row>
    <row r="12" spans="1:13" ht="15" x14ac:dyDescent="0.2">
      <c r="E12" s="7" t="s">
        <v>14</v>
      </c>
    </row>
    <row r="13" spans="1:13" ht="15" x14ac:dyDescent="0.2">
      <c r="E13" s="7" t="s">
        <v>15</v>
      </c>
    </row>
    <row r="14" spans="1:13" ht="15" x14ac:dyDescent="0.2">
      <c r="E14" s="7"/>
    </row>
    <row r="16" spans="1:13" ht="18" x14ac:dyDescent="0.25">
      <c r="A16" s="9" t="s">
        <v>16</v>
      </c>
      <c r="B16" s="9"/>
    </row>
    <row r="17" spans="1:5" ht="15" x14ac:dyDescent="0.2">
      <c r="A17" s="15" t="s">
        <v>31</v>
      </c>
      <c r="B17" s="15"/>
    </row>
    <row r="18" spans="1:5" ht="14.25" x14ac:dyDescent="0.2">
      <c r="A18" s="17"/>
      <c r="B18" s="18" t="s">
        <v>32</v>
      </c>
    </row>
    <row r="19" spans="1:5" ht="15" x14ac:dyDescent="0.2">
      <c r="A19" s="19" t="s">
        <v>33</v>
      </c>
      <c r="B19" s="19" t="s">
        <v>34</v>
      </c>
      <c r="C19" s="19" t="s">
        <v>35</v>
      </c>
      <c r="D19" s="19" t="s">
        <v>37</v>
      </c>
      <c r="E19" s="19" t="s">
        <v>38</v>
      </c>
    </row>
    <row r="20" spans="1:5" x14ac:dyDescent="0.2">
      <c r="A20" s="16" t="s">
        <v>21</v>
      </c>
      <c r="B20" s="4" t="s">
        <v>39</v>
      </c>
      <c r="C20" s="4" t="s">
        <v>40</v>
      </c>
      <c r="D20" s="4" t="s">
        <v>28</v>
      </c>
      <c r="E20" s="8" t="s">
        <v>41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Y2"/>
    </sheetView>
  </sheetViews>
  <sheetFormatPr defaultColWidth="9.140625" defaultRowHeight="12.75" x14ac:dyDescent="0.2"/>
  <cols>
    <col min="1" max="1" width="24.140625" style="4" bestFit="1" customWidth="1"/>
    <col min="2" max="2" width="27.85546875" style="4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29.85546875" style="4" bestFit="1" customWidth="1"/>
    <col min="7" max="7" width="5.42578125" style="3" customWidth="1"/>
    <col min="8" max="8" width="9.7109375" style="3" customWidth="1"/>
    <col min="9" max="9" width="9.140625" style="8" bestFit="1" customWidth="1"/>
    <col min="10" max="10" width="10.140625" style="2" bestFit="1" customWidth="1"/>
    <col min="11" max="11" width="12.140625" style="4" bestFit="1" customWidth="1"/>
    <col min="12" max="16384" width="9.140625" style="3"/>
  </cols>
  <sheetData>
    <row r="1" spans="1:11" s="2" customFormat="1" ht="29.1" customHeight="1" x14ac:dyDescent="0.2">
      <c r="A1" s="58" t="s">
        <v>609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3"/>
    </row>
    <row r="3" spans="1:11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570</v>
      </c>
      <c r="E3" s="68" t="s">
        <v>4</v>
      </c>
      <c r="F3" s="68" t="s">
        <v>7</v>
      </c>
      <c r="G3" s="68" t="s">
        <v>599</v>
      </c>
      <c r="H3" s="68"/>
      <c r="I3" s="68" t="s">
        <v>285</v>
      </c>
      <c r="J3" s="68" t="s">
        <v>3</v>
      </c>
      <c r="K3" s="69" t="s">
        <v>2</v>
      </c>
    </row>
    <row r="4" spans="1:11" s="1" customFormat="1" ht="21" customHeight="1" thickBot="1" x14ac:dyDescent="0.25">
      <c r="A4" s="65"/>
      <c r="B4" s="67"/>
      <c r="C4" s="67"/>
      <c r="D4" s="67"/>
      <c r="E4" s="67"/>
      <c r="F4" s="67"/>
      <c r="G4" s="6" t="s">
        <v>8</v>
      </c>
      <c r="H4" s="6" t="s">
        <v>9</v>
      </c>
      <c r="I4" s="67"/>
      <c r="J4" s="67"/>
      <c r="K4" s="70"/>
    </row>
    <row r="5" spans="1:11" ht="15" x14ac:dyDescent="0.2">
      <c r="A5" s="75" t="s">
        <v>572</v>
      </c>
      <c r="B5" s="76"/>
      <c r="C5" s="76"/>
      <c r="D5" s="76"/>
      <c r="E5" s="76"/>
      <c r="F5" s="76"/>
      <c r="G5" s="76"/>
      <c r="H5" s="76"/>
    </row>
    <row r="6" spans="1:11" ht="15" x14ac:dyDescent="0.2">
      <c r="A6" s="10" t="s">
        <v>611</v>
      </c>
      <c r="B6" s="10" t="s">
        <v>612</v>
      </c>
      <c r="C6" s="10" t="s">
        <v>453</v>
      </c>
      <c r="D6" s="10" t="s">
        <v>577</v>
      </c>
      <c r="E6" s="35" t="s">
        <v>49</v>
      </c>
      <c r="F6" s="10" t="s">
        <v>83</v>
      </c>
      <c r="G6" s="12" t="s">
        <v>166</v>
      </c>
      <c r="H6" s="12" t="s">
        <v>613</v>
      </c>
      <c r="I6" s="13" t="s">
        <v>614</v>
      </c>
      <c r="J6" s="14" t="s">
        <v>615</v>
      </c>
      <c r="K6" s="10" t="s">
        <v>53</v>
      </c>
    </row>
    <row r="7" spans="1:11" ht="15" x14ac:dyDescent="0.2">
      <c r="E7" s="7" t="s">
        <v>12</v>
      </c>
    </row>
    <row r="8" spans="1:11" ht="15" x14ac:dyDescent="0.2">
      <c r="E8" s="7" t="s">
        <v>11</v>
      </c>
    </row>
    <row r="9" spans="1:11" ht="15" x14ac:dyDescent="0.2">
      <c r="E9" s="7" t="s">
        <v>12</v>
      </c>
    </row>
    <row r="10" spans="1:11" ht="15" x14ac:dyDescent="0.2">
      <c r="E10" s="7" t="s">
        <v>13</v>
      </c>
    </row>
    <row r="11" spans="1:11" ht="15" x14ac:dyDescent="0.2">
      <c r="E11" s="7" t="s">
        <v>14</v>
      </c>
    </row>
    <row r="12" spans="1:11" ht="15" x14ac:dyDescent="0.2">
      <c r="E12" s="7" t="s">
        <v>14</v>
      </c>
    </row>
    <row r="13" spans="1:11" ht="15" x14ac:dyDescent="0.2">
      <c r="E13" s="7" t="s">
        <v>15</v>
      </c>
    </row>
    <row r="14" spans="1:11" ht="18" x14ac:dyDescent="0.25">
      <c r="A14" s="9" t="s">
        <v>16</v>
      </c>
      <c r="B14" s="9"/>
      <c r="E14" s="7"/>
    </row>
    <row r="16" spans="1:11" ht="18" x14ac:dyDescent="0.25">
      <c r="A16" s="9" t="s">
        <v>16</v>
      </c>
      <c r="B16" s="9"/>
    </row>
    <row r="17" spans="1:5" ht="15" x14ac:dyDescent="0.2">
      <c r="A17" s="15" t="s">
        <v>31</v>
      </c>
      <c r="B17" s="15"/>
    </row>
    <row r="18" spans="1:5" ht="14.25" x14ac:dyDescent="0.2">
      <c r="A18" s="17"/>
      <c r="B18" s="18" t="s">
        <v>110</v>
      </c>
    </row>
    <row r="19" spans="1:5" ht="15" x14ac:dyDescent="0.2">
      <c r="A19" s="19" t="s">
        <v>33</v>
      </c>
      <c r="B19" s="19" t="s">
        <v>34</v>
      </c>
      <c r="C19" s="19" t="s">
        <v>35</v>
      </c>
      <c r="D19" s="19" t="s">
        <v>37</v>
      </c>
      <c r="E19" s="19" t="s">
        <v>590</v>
      </c>
    </row>
    <row r="20" spans="1:5" x14ac:dyDescent="0.2">
      <c r="A20" s="16" t="s">
        <v>610</v>
      </c>
      <c r="B20" s="4" t="s">
        <v>111</v>
      </c>
      <c r="C20" s="4" t="s">
        <v>591</v>
      </c>
      <c r="D20" s="4" t="s">
        <v>616</v>
      </c>
      <c r="E20" s="8" t="s">
        <v>617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Y2"/>
    </sheetView>
  </sheetViews>
  <sheetFormatPr defaultColWidth="9.140625" defaultRowHeight="12.75" x14ac:dyDescent="0.2"/>
  <cols>
    <col min="1" max="1" width="24.140625" style="4" bestFit="1" customWidth="1"/>
    <col min="2" max="2" width="24.425781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0.42578125" style="4" bestFit="1" customWidth="1"/>
    <col min="7" max="7" width="5.42578125" style="3" customWidth="1"/>
    <col min="8" max="8" width="9.7109375" style="3" customWidth="1"/>
    <col min="9" max="9" width="9.140625" style="8" bestFit="1" customWidth="1"/>
    <col min="10" max="10" width="10.140625" style="2" bestFit="1" customWidth="1"/>
    <col min="11" max="11" width="20.5703125" style="4" bestFit="1" customWidth="1"/>
    <col min="12" max="16384" width="9.140625" style="3"/>
  </cols>
  <sheetData>
    <row r="1" spans="1:11" s="2" customFormat="1" ht="29.1" customHeight="1" x14ac:dyDescent="0.2">
      <c r="A1" s="58" t="s">
        <v>598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3"/>
    </row>
    <row r="3" spans="1:11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570</v>
      </c>
      <c r="E3" s="68" t="s">
        <v>4</v>
      </c>
      <c r="F3" s="68" t="s">
        <v>7</v>
      </c>
      <c r="G3" s="68" t="s">
        <v>599</v>
      </c>
      <c r="H3" s="68"/>
      <c r="I3" s="68" t="s">
        <v>285</v>
      </c>
      <c r="J3" s="68" t="s">
        <v>3</v>
      </c>
      <c r="K3" s="69" t="s">
        <v>2</v>
      </c>
    </row>
    <row r="4" spans="1:11" s="1" customFormat="1" ht="21" customHeight="1" thickBot="1" x14ac:dyDescent="0.25">
      <c r="A4" s="65"/>
      <c r="B4" s="67"/>
      <c r="C4" s="67"/>
      <c r="D4" s="67"/>
      <c r="E4" s="67"/>
      <c r="F4" s="67"/>
      <c r="G4" s="6" t="s">
        <v>8</v>
      </c>
      <c r="H4" s="6" t="s">
        <v>9</v>
      </c>
      <c r="I4" s="67"/>
      <c r="J4" s="67"/>
      <c r="K4" s="70"/>
    </row>
    <row r="5" spans="1:11" ht="15" x14ac:dyDescent="0.2">
      <c r="A5" s="75" t="s">
        <v>572</v>
      </c>
      <c r="B5" s="76"/>
      <c r="C5" s="76"/>
      <c r="D5" s="76"/>
      <c r="E5" s="76"/>
      <c r="F5" s="76"/>
      <c r="G5" s="76"/>
      <c r="H5" s="76"/>
    </row>
    <row r="6" spans="1:11" ht="15" x14ac:dyDescent="0.2">
      <c r="A6" s="10" t="s">
        <v>601</v>
      </c>
      <c r="B6" s="10" t="s">
        <v>602</v>
      </c>
      <c r="C6" s="10" t="s">
        <v>603</v>
      </c>
      <c r="D6" s="10" t="s">
        <v>577</v>
      </c>
      <c r="E6" s="35" t="s">
        <v>153</v>
      </c>
      <c r="F6" s="10" t="s">
        <v>26</v>
      </c>
      <c r="G6" s="12" t="s">
        <v>61</v>
      </c>
      <c r="H6" s="12" t="s">
        <v>604</v>
      </c>
      <c r="I6" s="13" t="s">
        <v>605</v>
      </c>
      <c r="J6" s="14" t="s">
        <v>606</v>
      </c>
      <c r="K6" s="10" t="s">
        <v>178</v>
      </c>
    </row>
    <row r="7" spans="1:11" ht="15" x14ac:dyDescent="0.2">
      <c r="E7" s="7" t="s">
        <v>12</v>
      </c>
    </row>
    <row r="8" spans="1:11" ht="15" x14ac:dyDescent="0.2">
      <c r="E8" s="7" t="s">
        <v>11</v>
      </c>
    </row>
    <row r="9" spans="1:11" ht="15" x14ac:dyDescent="0.2">
      <c r="E9" s="7" t="s">
        <v>12</v>
      </c>
    </row>
    <row r="10" spans="1:11" ht="15" x14ac:dyDescent="0.2">
      <c r="E10" s="7" t="s">
        <v>13</v>
      </c>
    </row>
    <row r="11" spans="1:11" ht="15" x14ac:dyDescent="0.2">
      <c r="E11" s="7" t="s">
        <v>14</v>
      </c>
    </row>
    <row r="12" spans="1:11" ht="15" x14ac:dyDescent="0.2">
      <c r="E12" s="7" t="s">
        <v>14</v>
      </c>
    </row>
    <row r="13" spans="1:11" ht="15" x14ac:dyDescent="0.2">
      <c r="E13" s="7" t="s">
        <v>15</v>
      </c>
    </row>
    <row r="14" spans="1:11" ht="18" x14ac:dyDescent="0.25">
      <c r="A14" s="9" t="s">
        <v>16</v>
      </c>
      <c r="B14" s="9"/>
      <c r="E14" s="7"/>
    </row>
    <row r="16" spans="1:11" ht="18" x14ac:dyDescent="0.25">
      <c r="A16" s="9" t="s">
        <v>16</v>
      </c>
      <c r="B16" s="9"/>
    </row>
    <row r="17" spans="1:5" ht="15" x14ac:dyDescent="0.2">
      <c r="A17" s="15" t="s">
        <v>31</v>
      </c>
      <c r="B17" s="15"/>
    </row>
    <row r="18" spans="1:5" ht="14.25" x14ac:dyDescent="0.2">
      <c r="A18" s="17"/>
      <c r="B18" s="18" t="s">
        <v>114</v>
      </c>
    </row>
    <row r="19" spans="1:5" ht="15" x14ac:dyDescent="0.2">
      <c r="A19" s="19" t="s">
        <v>33</v>
      </c>
      <c r="B19" s="19" t="s">
        <v>34</v>
      </c>
      <c r="C19" s="19" t="s">
        <v>35</v>
      </c>
      <c r="D19" s="19" t="s">
        <v>37</v>
      </c>
      <c r="E19" s="19" t="s">
        <v>590</v>
      </c>
    </row>
    <row r="20" spans="1:5" x14ac:dyDescent="0.2">
      <c r="A20" s="16" t="s">
        <v>600</v>
      </c>
      <c r="B20" s="4" t="s">
        <v>114</v>
      </c>
      <c r="C20" s="4" t="s">
        <v>591</v>
      </c>
      <c r="D20" s="4" t="s">
        <v>607</v>
      </c>
      <c r="E20" s="8" t="s">
        <v>608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H6" sqref="H6"/>
    </sheetView>
  </sheetViews>
  <sheetFormatPr defaultColWidth="9.140625" defaultRowHeight="12.75" x14ac:dyDescent="0.2"/>
  <cols>
    <col min="1" max="1" width="24.140625" style="4" bestFit="1" customWidth="1"/>
    <col min="2" max="2" width="24.425781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0.42578125" style="4" bestFit="1" customWidth="1"/>
    <col min="7" max="7" width="4.42578125" style="3" customWidth="1"/>
    <col min="8" max="8" width="9.7109375" style="3" customWidth="1"/>
    <col min="9" max="9" width="14.5703125" style="3" customWidth="1"/>
    <col min="10" max="10" width="9.140625" style="8" bestFit="1" customWidth="1"/>
    <col min="11" max="11" width="10.140625" style="2" bestFit="1" customWidth="1"/>
    <col min="12" max="12" width="18.28515625" style="4" bestFit="1" customWidth="1"/>
    <col min="13" max="16384" width="9.140625" style="3"/>
  </cols>
  <sheetData>
    <row r="1" spans="1:12" s="2" customFormat="1" ht="29.1" customHeight="1" x14ac:dyDescent="0.2">
      <c r="A1" s="58" t="s">
        <v>569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570</v>
      </c>
      <c r="E3" s="68" t="s">
        <v>4</v>
      </c>
      <c r="F3" s="68" t="s">
        <v>7</v>
      </c>
      <c r="G3" s="68" t="s">
        <v>571</v>
      </c>
      <c r="H3" s="68"/>
      <c r="I3" s="71" t="s">
        <v>646</v>
      </c>
      <c r="J3" s="68" t="s">
        <v>285</v>
      </c>
      <c r="K3" s="68" t="s">
        <v>3</v>
      </c>
      <c r="L3" s="69" t="s">
        <v>2</v>
      </c>
    </row>
    <row r="4" spans="1:12" s="1" customFormat="1" ht="21" customHeight="1" thickBot="1" x14ac:dyDescent="0.25">
      <c r="A4" s="65"/>
      <c r="B4" s="67"/>
      <c r="C4" s="67"/>
      <c r="D4" s="67"/>
      <c r="E4" s="67"/>
      <c r="F4" s="67"/>
      <c r="G4" s="6" t="s">
        <v>8</v>
      </c>
      <c r="H4" s="6" t="s">
        <v>9</v>
      </c>
      <c r="I4" s="72"/>
      <c r="J4" s="67"/>
      <c r="K4" s="67"/>
      <c r="L4" s="70"/>
    </row>
    <row r="5" spans="1:12" ht="15" x14ac:dyDescent="0.2">
      <c r="A5" s="75" t="s">
        <v>572</v>
      </c>
      <c r="B5" s="76"/>
      <c r="C5" s="76"/>
      <c r="D5" s="76"/>
      <c r="E5" s="76"/>
      <c r="F5" s="76"/>
      <c r="G5" s="76"/>
      <c r="H5" s="76"/>
      <c r="I5" s="48"/>
    </row>
    <row r="6" spans="1:12" ht="15" x14ac:dyDescent="0.2">
      <c r="A6" s="20" t="s">
        <v>574</v>
      </c>
      <c r="B6" s="20" t="s">
        <v>575</v>
      </c>
      <c r="C6" s="20" t="s">
        <v>576</v>
      </c>
      <c r="D6" s="20" t="s">
        <v>577</v>
      </c>
      <c r="E6" s="36" t="s">
        <v>82</v>
      </c>
      <c r="F6" s="20" t="s">
        <v>83</v>
      </c>
      <c r="G6" s="22" t="s">
        <v>308</v>
      </c>
      <c r="H6" s="22" t="s">
        <v>578</v>
      </c>
      <c r="I6" s="40" t="s">
        <v>578</v>
      </c>
      <c r="J6" s="29" t="s">
        <v>579</v>
      </c>
      <c r="K6" s="30" t="s">
        <v>580</v>
      </c>
      <c r="L6" s="20" t="s">
        <v>87</v>
      </c>
    </row>
    <row r="7" spans="1:12" ht="15" x14ac:dyDescent="0.2">
      <c r="A7" s="23" t="s">
        <v>538</v>
      </c>
      <c r="B7" s="23" t="s">
        <v>539</v>
      </c>
      <c r="C7" s="23" t="s">
        <v>73</v>
      </c>
      <c r="D7" s="23" t="s">
        <v>577</v>
      </c>
      <c r="E7" s="38" t="s">
        <v>201</v>
      </c>
      <c r="F7" s="23" t="s">
        <v>83</v>
      </c>
      <c r="G7" s="25" t="s">
        <v>308</v>
      </c>
      <c r="H7" s="25" t="s">
        <v>308</v>
      </c>
      <c r="I7" s="25"/>
      <c r="J7" s="31" t="s">
        <v>581</v>
      </c>
      <c r="K7" s="32" t="s">
        <v>582</v>
      </c>
      <c r="L7" s="23" t="s">
        <v>297</v>
      </c>
    </row>
    <row r="8" spans="1:12" ht="15" x14ac:dyDescent="0.2">
      <c r="A8" s="26" t="s">
        <v>584</v>
      </c>
      <c r="B8" s="26" t="s">
        <v>585</v>
      </c>
      <c r="C8" s="26" t="s">
        <v>586</v>
      </c>
      <c r="D8" s="26" t="s">
        <v>577</v>
      </c>
      <c r="E8" s="37" t="s">
        <v>201</v>
      </c>
      <c r="F8" s="26" t="s">
        <v>26</v>
      </c>
      <c r="G8" s="28" t="s">
        <v>308</v>
      </c>
      <c r="H8" s="28" t="s">
        <v>587</v>
      </c>
      <c r="I8" s="28"/>
      <c r="J8" s="33" t="s">
        <v>588</v>
      </c>
      <c r="K8" s="34" t="s">
        <v>589</v>
      </c>
      <c r="L8" s="26" t="s">
        <v>297</v>
      </c>
    </row>
    <row r="9" spans="1:12" ht="15" x14ac:dyDescent="0.2">
      <c r="E9" s="7" t="s">
        <v>14</v>
      </c>
    </row>
    <row r="10" spans="1:12" ht="15" x14ac:dyDescent="0.2">
      <c r="E10" s="7" t="s">
        <v>11</v>
      </c>
    </row>
    <row r="11" spans="1:12" ht="15" x14ac:dyDescent="0.2">
      <c r="E11" s="7" t="s">
        <v>12</v>
      </c>
    </row>
    <row r="12" spans="1:12" ht="15" x14ac:dyDescent="0.2">
      <c r="E12" s="7" t="s">
        <v>13</v>
      </c>
    </row>
    <row r="13" spans="1:12" ht="15" x14ac:dyDescent="0.2">
      <c r="E13" s="7" t="s">
        <v>14</v>
      </c>
    </row>
    <row r="14" spans="1:12" ht="18" x14ac:dyDescent="0.25">
      <c r="A14" s="9" t="s">
        <v>16</v>
      </c>
      <c r="B14" s="9"/>
      <c r="E14" s="7" t="s">
        <v>14</v>
      </c>
    </row>
    <row r="15" spans="1:12" ht="15" x14ac:dyDescent="0.2">
      <c r="E15" s="7" t="s">
        <v>15</v>
      </c>
    </row>
    <row r="16" spans="1:12" ht="15" x14ac:dyDescent="0.2">
      <c r="E16" s="7"/>
    </row>
    <row r="18" spans="1:5" ht="18" x14ac:dyDescent="0.25">
      <c r="A18" s="9" t="s">
        <v>16</v>
      </c>
      <c r="B18" s="9"/>
    </row>
    <row r="19" spans="1:5" ht="15" x14ac:dyDescent="0.2">
      <c r="A19" s="15" t="s">
        <v>31</v>
      </c>
      <c r="B19" s="15"/>
    </row>
    <row r="20" spans="1:5" ht="14.25" x14ac:dyDescent="0.2">
      <c r="A20" s="17"/>
      <c r="B20" s="18" t="s">
        <v>114</v>
      </c>
    </row>
    <row r="21" spans="1:5" ht="15" x14ac:dyDescent="0.2">
      <c r="A21" s="19" t="s">
        <v>33</v>
      </c>
      <c r="B21" s="19" t="s">
        <v>34</v>
      </c>
      <c r="C21" s="19" t="s">
        <v>35</v>
      </c>
      <c r="D21" s="19" t="s">
        <v>37</v>
      </c>
      <c r="E21" s="19" t="s">
        <v>590</v>
      </c>
    </row>
    <row r="22" spans="1:5" x14ac:dyDescent="0.2">
      <c r="A22" s="16" t="s">
        <v>573</v>
      </c>
      <c r="B22" s="4" t="s">
        <v>114</v>
      </c>
      <c r="C22" s="4" t="s">
        <v>591</v>
      </c>
      <c r="D22" s="4" t="s">
        <v>592</v>
      </c>
      <c r="E22" s="8" t="s">
        <v>593</v>
      </c>
    </row>
    <row r="23" spans="1:5" x14ac:dyDescent="0.2">
      <c r="A23" s="16" t="s">
        <v>537</v>
      </c>
      <c r="B23" s="4" t="s">
        <v>114</v>
      </c>
      <c r="C23" s="4" t="s">
        <v>591</v>
      </c>
      <c r="D23" s="4" t="s">
        <v>594</v>
      </c>
      <c r="E23" s="8" t="s">
        <v>595</v>
      </c>
    </row>
    <row r="24" spans="1:5" x14ac:dyDescent="0.2">
      <c r="A24" s="16" t="s">
        <v>583</v>
      </c>
      <c r="B24" s="4" t="s">
        <v>114</v>
      </c>
      <c r="C24" s="4" t="s">
        <v>591</v>
      </c>
      <c r="D24" s="4" t="s">
        <v>596</v>
      </c>
      <c r="E24" s="8" t="s">
        <v>597</v>
      </c>
    </row>
  </sheetData>
  <mergeCells count="13">
    <mergeCell ref="A5:H5"/>
    <mergeCell ref="A1:L2"/>
    <mergeCell ref="A3:A4"/>
    <mergeCell ref="B3:B4"/>
    <mergeCell ref="C3:C4"/>
    <mergeCell ref="D3:D4"/>
    <mergeCell ref="E3:E4"/>
    <mergeCell ref="F3:F4"/>
    <mergeCell ref="G3:H3"/>
    <mergeCell ref="J3:J4"/>
    <mergeCell ref="K3:K4"/>
    <mergeCell ref="L3:L4"/>
    <mergeCell ref="I3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sqref="A1:Y2"/>
    </sheetView>
  </sheetViews>
  <sheetFormatPr defaultColWidth="9.140625" defaultRowHeight="12.75" x14ac:dyDescent="0.2"/>
  <cols>
    <col min="1" max="1" width="24.140625" style="4" bestFit="1" customWidth="1"/>
    <col min="2" max="2" width="24.42578125" style="4" bestFit="1" customWidth="1"/>
    <col min="3" max="3" width="14.42578125" style="4" bestFit="1" customWidth="1"/>
    <col min="4" max="4" width="8.7109375" style="4" bestFit="1" customWidth="1"/>
    <col min="5" max="5" width="21.5703125" style="4" bestFit="1" customWidth="1"/>
    <col min="6" max="6" width="29.85546875" style="4" bestFit="1" customWidth="1"/>
    <col min="7" max="9" width="4.42578125" style="3" customWidth="1"/>
    <col min="10" max="10" width="4.28515625" style="3" customWidth="1"/>
    <col min="11" max="13" width="4.42578125" style="3" customWidth="1"/>
    <col min="14" max="14" width="4.28515625" style="3" customWidth="1"/>
    <col min="15" max="15" width="8.140625" style="8" bestFit="1" customWidth="1"/>
    <col min="16" max="16" width="10.140625" style="2" bestFit="1" customWidth="1"/>
    <col min="17" max="17" width="18.28515625" style="4" bestFit="1" customWidth="1"/>
    <col min="18" max="16384" width="9.140625" style="3"/>
  </cols>
  <sheetData>
    <row r="1" spans="1:17" s="2" customFormat="1" ht="29.1" customHeight="1" x14ac:dyDescent="0.2">
      <c r="A1" s="58" t="s">
        <v>565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17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</row>
    <row r="3" spans="1:17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384</v>
      </c>
      <c r="H3" s="68"/>
      <c r="I3" s="68"/>
      <c r="J3" s="68"/>
      <c r="K3" s="68" t="s">
        <v>391</v>
      </c>
      <c r="L3" s="68"/>
      <c r="M3" s="68"/>
      <c r="N3" s="68"/>
      <c r="O3" s="68" t="s">
        <v>1</v>
      </c>
      <c r="P3" s="68" t="s">
        <v>3</v>
      </c>
      <c r="Q3" s="69" t="s">
        <v>2</v>
      </c>
    </row>
    <row r="4" spans="1:17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">
        <v>1</v>
      </c>
      <c r="L4" s="6">
        <v>2</v>
      </c>
      <c r="M4" s="6">
        <v>3</v>
      </c>
      <c r="N4" s="6" t="s">
        <v>5</v>
      </c>
      <c r="O4" s="67"/>
      <c r="P4" s="67"/>
      <c r="Q4" s="70"/>
    </row>
    <row r="5" spans="1:17" ht="15" x14ac:dyDescent="0.2">
      <c r="A5" s="75" t="s">
        <v>69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7" ht="15" x14ac:dyDescent="0.2">
      <c r="A6" s="10" t="s">
        <v>566</v>
      </c>
      <c r="B6" s="10" t="s">
        <v>539</v>
      </c>
      <c r="C6" s="10" t="s">
        <v>73</v>
      </c>
      <c r="D6" s="10" t="s">
        <v>540</v>
      </c>
      <c r="E6" s="35" t="s">
        <v>201</v>
      </c>
      <c r="F6" s="10" t="s">
        <v>83</v>
      </c>
      <c r="G6" s="12" t="s">
        <v>149</v>
      </c>
      <c r="H6" s="11" t="s">
        <v>562</v>
      </c>
      <c r="I6" s="11" t="s">
        <v>562</v>
      </c>
      <c r="J6" s="11"/>
      <c r="K6" s="12" t="s">
        <v>386</v>
      </c>
      <c r="L6" s="11" t="s">
        <v>131</v>
      </c>
      <c r="M6" s="12" t="s">
        <v>131</v>
      </c>
      <c r="N6" s="11"/>
      <c r="O6" s="13" t="s">
        <v>247</v>
      </c>
      <c r="P6" s="14" t="s">
        <v>567</v>
      </c>
      <c r="Q6" s="10" t="s">
        <v>297</v>
      </c>
    </row>
    <row r="7" spans="1:17" ht="15" x14ac:dyDescent="0.2">
      <c r="E7" s="7" t="s">
        <v>12</v>
      </c>
    </row>
    <row r="8" spans="1:17" ht="15" x14ac:dyDescent="0.2">
      <c r="E8" s="7" t="s">
        <v>11</v>
      </c>
    </row>
    <row r="9" spans="1:17" ht="15" x14ac:dyDescent="0.2">
      <c r="E9" s="7" t="s">
        <v>12</v>
      </c>
    </row>
    <row r="10" spans="1:17" ht="15" x14ac:dyDescent="0.2">
      <c r="E10" s="7" t="s">
        <v>13</v>
      </c>
    </row>
    <row r="11" spans="1:17" ht="15" x14ac:dyDescent="0.2">
      <c r="E11" s="7" t="s">
        <v>14</v>
      </c>
    </row>
    <row r="12" spans="1:17" ht="15" x14ac:dyDescent="0.2">
      <c r="E12" s="7" t="s">
        <v>14</v>
      </c>
    </row>
    <row r="13" spans="1:17" ht="15" x14ac:dyDescent="0.2">
      <c r="E13" s="7" t="s">
        <v>15</v>
      </c>
    </row>
    <row r="14" spans="1:17" ht="18" x14ac:dyDescent="0.25">
      <c r="A14" s="9" t="s">
        <v>16</v>
      </c>
      <c r="B14" s="9"/>
      <c r="E14" s="7"/>
    </row>
    <row r="16" spans="1:17" ht="18" x14ac:dyDescent="0.25">
      <c r="A16" s="9" t="s">
        <v>16</v>
      </c>
      <c r="B16" s="9"/>
    </row>
    <row r="17" spans="1:5" ht="15" x14ac:dyDescent="0.2">
      <c r="A17" s="15" t="s">
        <v>31</v>
      </c>
      <c r="B17" s="15"/>
    </row>
    <row r="18" spans="1:5" ht="14.25" x14ac:dyDescent="0.2">
      <c r="A18" s="17"/>
      <c r="B18" s="18" t="s">
        <v>114</v>
      </c>
    </row>
    <row r="19" spans="1:5" ht="15" x14ac:dyDescent="0.2">
      <c r="A19" s="19" t="s">
        <v>33</v>
      </c>
      <c r="B19" s="19" t="s">
        <v>34</v>
      </c>
      <c r="C19" s="19" t="s">
        <v>35</v>
      </c>
      <c r="D19" s="19" t="s">
        <v>36</v>
      </c>
      <c r="E19" s="19" t="s">
        <v>38</v>
      </c>
    </row>
    <row r="20" spans="1:5" x14ac:dyDescent="0.2">
      <c r="A20" s="16" t="s">
        <v>537</v>
      </c>
      <c r="B20" s="4" t="s">
        <v>114</v>
      </c>
      <c r="C20" s="4" t="s">
        <v>117</v>
      </c>
      <c r="D20" s="4" t="s">
        <v>60</v>
      </c>
      <c r="E20" s="8" t="s">
        <v>568</v>
      </c>
    </row>
  </sheetData>
  <mergeCells count="13">
    <mergeCell ref="O3:O4"/>
    <mergeCell ref="P3:P4"/>
    <mergeCell ref="Q3:Q4"/>
    <mergeCell ref="A5:N5"/>
    <mergeCell ref="A1:Q2"/>
    <mergeCell ref="A3:A4"/>
    <mergeCell ref="B3:B4"/>
    <mergeCell ref="C3:C4"/>
    <mergeCell ref="D3:D4"/>
    <mergeCell ref="E3:E4"/>
    <mergeCell ref="F3:F4"/>
    <mergeCell ref="G3:J3"/>
    <mergeCell ref="K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B1" workbookViewId="0">
      <selection sqref="A1:Y2"/>
    </sheetView>
  </sheetViews>
  <sheetFormatPr defaultColWidth="9.140625" defaultRowHeight="12.75" x14ac:dyDescent="0.2"/>
  <cols>
    <col min="1" max="1" width="24.140625" style="4" bestFit="1" customWidth="1"/>
    <col min="2" max="2" width="27" style="4" bestFit="1" customWidth="1"/>
    <col min="3" max="3" width="14.42578125" style="4" bestFit="1" customWidth="1"/>
    <col min="4" max="4" width="8.7109375" style="4" bestFit="1" customWidth="1"/>
    <col min="5" max="5" width="21.5703125" style="4" bestFit="1" customWidth="1"/>
    <col min="6" max="6" width="30.42578125" style="4" bestFit="1" customWidth="1"/>
    <col min="7" max="9" width="4.42578125" style="3" customWidth="1"/>
    <col min="10" max="10" width="4.28515625" style="3" customWidth="1"/>
    <col min="11" max="13" width="4.42578125" style="3" customWidth="1"/>
    <col min="14" max="14" width="4.28515625" style="3" customWidth="1"/>
    <col min="15" max="15" width="7.140625" style="8" bestFit="1" customWidth="1"/>
    <col min="16" max="16" width="10.140625" style="2" bestFit="1" customWidth="1"/>
    <col min="17" max="17" width="16.85546875" style="4" bestFit="1" customWidth="1"/>
    <col min="18" max="16384" width="9.140625" style="3"/>
  </cols>
  <sheetData>
    <row r="1" spans="1:17" s="2" customFormat="1" ht="29.1" customHeight="1" x14ac:dyDescent="0.2">
      <c r="A1" s="58" t="s">
        <v>553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17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</row>
    <row r="3" spans="1:17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384</v>
      </c>
      <c r="H3" s="68"/>
      <c r="I3" s="68"/>
      <c r="J3" s="68"/>
      <c r="K3" s="68" t="s">
        <v>391</v>
      </c>
      <c r="L3" s="68"/>
      <c r="M3" s="68"/>
      <c r="N3" s="68"/>
      <c r="O3" s="68" t="s">
        <v>1</v>
      </c>
      <c r="P3" s="68" t="s">
        <v>3</v>
      </c>
      <c r="Q3" s="69" t="s">
        <v>2</v>
      </c>
    </row>
    <row r="4" spans="1:17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">
        <v>1</v>
      </c>
      <c r="L4" s="6">
        <v>2</v>
      </c>
      <c r="M4" s="6">
        <v>3</v>
      </c>
      <c r="N4" s="6" t="s">
        <v>5</v>
      </c>
      <c r="O4" s="67"/>
      <c r="P4" s="67"/>
      <c r="Q4" s="70"/>
    </row>
    <row r="5" spans="1:17" ht="15" x14ac:dyDescent="0.2">
      <c r="A5" s="75" t="s">
        <v>195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7" ht="15" x14ac:dyDescent="0.2">
      <c r="A6" s="10" t="s">
        <v>393</v>
      </c>
      <c r="B6" s="10" t="s">
        <v>394</v>
      </c>
      <c r="C6" s="10" t="s">
        <v>395</v>
      </c>
      <c r="D6" s="10" t="s">
        <v>396</v>
      </c>
      <c r="E6" s="35" t="s">
        <v>201</v>
      </c>
      <c r="F6" s="10" t="s">
        <v>26</v>
      </c>
      <c r="G6" s="12" t="s">
        <v>230</v>
      </c>
      <c r="H6" s="12" t="s">
        <v>397</v>
      </c>
      <c r="I6" s="11" t="s">
        <v>231</v>
      </c>
      <c r="J6" s="11"/>
      <c r="K6" s="12" t="s">
        <v>230</v>
      </c>
      <c r="L6" s="12" t="s">
        <v>397</v>
      </c>
      <c r="M6" s="11" t="s">
        <v>231</v>
      </c>
      <c r="N6" s="11"/>
      <c r="O6" s="13" t="s">
        <v>554</v>
      </c>
      <c r="P6" s="14" t="s">
        <v>555</v>
      </c>
      <c r="Q6" s="10" t="s">
        <v>206</v>
      </c>
    </row>
    <row r="7" spans="1:17" ht="15" x14ac:dyDescent="0.2">
      <c r="E7" s="7" t="s">
        <v>12</v>
      </c>
    </row>
    <row r="8" spans="1:17" ht="15" x14ac:dyDescent="0.2">
      <c r="A8" s="73" t="s">
        <v>69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17" ht="15" x14ac:dyDescent="0.2">
      <c r="A9" s="10" t="s">
        <v>557</v>
      </c>
      <c r="B9" s="10" t="s">
        <v>558</v>
      </c>
      <c r="C9" s="10" t="s">
        <v>559</v>
      </c>
      <c r="D9" s="10" t="s">
        <v>560</v>
      </c>
      <c r="E9" s="35" t="s">
        <v>137</v>
      </c>
      <c r="F9" s="10" t="s">
        <v>26</v>
      </c>
      <c r="G9" s="12" t="s">
        <v>230</v>
      </c>
      <c r="H9" s="12" t="s">
        <v>231</v>
      </c>
      <c r="I9" s="12" t="s">
        <v>308</v>
      </c>
      <c r="J9" s="11"/>
      <c r="K9" s="11" t="s">
        <v>341</v>
      </c>
      <c r="L9" s="12" t="s">
        <v>229</v>
      </c>
      <c r="M9" s="12" t="s">
        <v>230</v>
      </c>
      <c r="N9" s="11"/>
      <c r="O9" s="13" t="s">
        <v>504</v>
      </c>
      <c r="P9" s="14" t="s">
        <v>561</v>
      </c>
      <c r="Q9" s="10" t="s">
        <v>138</v>
      </c>
    </row>
    <row r="10" spans="1:17" ht="15" x14ac:dyDescent="0.2">
      <c r="E10" s="7" t="s">
        <v>14</v>
      </c>
    </row>
    <row r="11" spans="1:17" ht="15" x14ac:dyDescent="0.2">
      <c r="E11" s="7" t="s">
        <v>11</v>
      </c>
    </row>
    <row r="12" spans="1:17" ht="15" x14ac:dyDescent="0.2">
      <c r="E12" s="7" t="s">
        <v>12</v>
      </c>
    </row>
    <row r="13" spans="1:17" ht="15" x14ac:dyDescent="0.2">
      <c r="E13" s="7" t="s">
        <v>13</v>
      </c>
    </row>
    <row r="14" spans="1:17" ht="18" x14ac:dyDescent="0.25">
      <c r="A14" s="9" t="s">
        <v>16</v>
      </c>
      <c r="B14" s="9"/>
      <c r="E14" s="7" t="s">
        <v>14</v>
      </c>
    </row>
    <row r="15" spans="1:17" ht="15" x14ac:dyDescent="0.2">
      <c r="E15" s="7" t="s">
        <v>14</v>
      </c>
    </row>
    <row r="16" spans="1:17" ht="15" x14ac:dyDescent="0.2">
      <c r="E16" s="7" t="s">
        <v>15</v>
      </c>
    </row>
    <row r="17" spans="1:5" ht="15" x14ac:dyDescent="0.2">
      <c r="E17" s="7"/>
    </row>
    <row r="19" spans="1:5" ht="18" x14ac:dyDescent="0.25">
      <c r="A19" s="9" t="s">
        <v>16</v>
      </c>
      <c r="B19" s="9"/>
    </row>
    <row r="20" spans="1:5" ht="15" x14ac:dyDescent="0.2">
      <c r="A20" s="15" t="s">
        <v>31</v>
      </c>
      <c r="B20" s="15"/>
    </row>
    <row r="21" spans="1:5" ht="14.25" x14ac:dyDescent="0.2">
      <c r="A21" s="17"/>
      <c r="B21" s="18" t="s">
        <v>106</v>
      </c>
    </row>
    <row r="22" spans="1:5" ht="15" x14ac:dyDescent="0.2">
      <c r="A22" s="19" t="s">
        <v>33</v>
      </c>
      <c r="B22" s="19" t="s">
        <v>34</v>
      </c>
      <c r="C22" s="19" t="s">
        <v>35</v>
      </c>
      <c r="D22" s="19" t="s">
        <v>36</v>
      </c>
      <c r="E22" s="19" t="s">
        <v>38</v>
      </c>
    </row>
    <row r="23" spans="1:5" x14ac:dyDescent="0.2">
      <c r="A23" s="16" t="s">
        <v>392</v>
      </c>
      <c r="B23" s="4" t="s">
        <v>107</v>
      </c>
      <c r="C23" s="4" t="s">
        <v>218</v>
      </c>
      <c r="D23" s="4" t="s">
        <v>562</v>
      </c>
      <c r="E23" s="8" t="s">
        <v>563</v>
      </c>
    </row>
    <row r="25" spans="1:5" ht="14.25" x14ac:dyDescent="0.2">
      <c r="A25" s="17"/>
      <c r="B25" s="18" t="s">
        <v>114</v>
      </c>
    </row>
    <row r="26" spans="1:5" ht="15" x14ac:dyDescent="0.2">
      <c r="A26" s="19" t="s">
        <v>33</v>
      </c>
      <c r="B26" s="19" t="s">
        <v>34</v>
      </c>
      <c r="C26" s="19" t="s">
        <v>35</v>
      </c>
      <c r="D26" s="19" t="s">
        <v>36</v>
      </c>
      <c r="E26" s="19" t="s">
        <v>38</v>
      </c>
    </row>
    <row r="27" spans="1:5" x14ac:dyDescent="0.2">
      <c r="A27" s="16" t="s">
        <v>556</v>
      </c>
      <c r="B27" s="4" t="s">
        <v>114</v>
      </c>
      <c r="C27" s="4" t="s">
        <v>117</v>
      </c>
      <c r="D27" s="4" t="s">
        <v>503</v>
      </c>
      <c r="E27" s="8" t="s">
        <v>564</v>
      </c>
    </row>
  </sheetData>
  <mergeCells count="14">
    <mergeCell ref="A8:N8"/>
    <mergeCell ref="O3:O4"/>
    <mergeCell ref="P3:P4"/>
    <mergeCell ref="Q3:Q4"/>
    <mergeCell ref="A5:N5"/>
    <mergeCell ref="A1:Q2"/>
    <mergeCell ref="A3:A4"/>
    <mergeCell ref="B3:B4"/>
    <mergeCell ref="C3:C4"/>
    <mergeCell ref="D3:D4"/>
    <mergeCell ref="E3:E4"/>
    <mergeCell ref="F3:F4"/>
    <mergeCell ref="G3:J3"/>
    <mergeCell ref="K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O12" sqref="O12"/>
    </sheetView>
  </sheetViews>
  <sheetFormatPr defaultColWidth="9.140625" defaultRowHeight="12.75" x14ac:dyDescent="0.2"/>
  <cols>
    <col min="1" max="1" width="24.140625" style="4" bestFit="1" customWidth="1"/>
    <col min="2" max="2" width="28.1406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0.42578125" style="4" bestFit="1" customWidth="1"/>
    <col min="7" max="10" width="4.42578125" style="3" customWidth="1"/>
    <col min="11" max="12" width="14.42578125" style="8" customWidth="1"/>
    <col min="13" max="13" width="13.85546875" style="2" customWidth="1"/>
    <col min="14" max="14" width="18.28515625" style="4" bestFit="1" customWidth="1"/>
    <col min="15" max="16384" width="9.140625" style="3"/>
  </cols>
  <sheetData>
    <row r="1" spans="1:15" s="2" customFormat="1" ht="29.1" customHeight="1" x14ac:dyDescent="0.2">
      <c r="A1" s="58" t="s">
        <v>523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5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15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391</v>
      </c>
      <c r="H3" s="68"/>
      <c r="I3" s="68"/>
      <c r="J3" s="68"/>
      <c r="K3" s="68" t="s">
        <v>42</v>
      </c>
      <c r="L3" s="71" t="s">
        <v>646</v>
      </c>
      <c r="M3" s="68" t="s">
        <v>3</v>
      </c>
      <c r="N3" s="69" t="s">
        <v>2</v>
      </c>
    </row>
    <row r="4" spans="1:15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7"/>
      <c r="L4" s="72"/>
      <c r="M4" s="67"/>
      <c r="N4" s="70"/>
    </row>
    <row r="5" spans="1:15" ht="15" x14ac:dyDescent="0.2">
      <c r="A5" s="75" t="s">
        <v>126</v>
      </c>
      <c r="B5" s="76"/>
      <c r="C5" s="76"/>
      <c r="D5" s="76"/>
      <c r="E5" s="76"/>
      <c r="F5" s="76"/>
      <c r="G5" s="76"/>
      <c r="H5" s="76"/>
      <c r="I5" s="76"/>
      <c r="J5" s="76"/>
    </row>
    <row r="6" spans="1:15" ht="15" x14ac:dyDescent="0.2">
      <c r="A6" s="10" t="s">
        <v>337</v>
      </c>
      <c r="B6" s="10" t="s">
        <v>338</v>
      </c>
      <c r="C6" s="10" t="s">
        <v>339</v>
      </c>
      <c r="D6" s="10" t="s">
        <v>524</v>
      </c>
      <c r="E6" s="35" t="s">
        <v>25</v>
      </c>
      <c r="F6" s="10" t="s">
        <v>83</v>
      </c>
      <c r="G6" s="12" t="s">
        <v>525</v>
      </c>
      <c r="H6" s="12" t="s">
        <v>526</v>
      </c>
      <c r="I6" s="12" t="s">
        <v>341</v>
      </c>
      <c r="J6" s="11"/>
      <c r="K6" s="13" t="s">
        <v>527</v>
      </c>
      <c r="L6" s="13"/>
      <c r="M6" s="14" t="s">
        <v>528</v>
      </c>
      <c r="N6" s="10" t="s">
        <v>132</v>
      </c>
    </row>
    <row r="7" spans="1:15" ht="15" x14ac:dyDescent="0.2">
      <c r="E7" s="7" t="s">
        <v>12</v>
      </c>
    </row>
    <row r="8" spans="1:15" ht="15" x14ac:dyDescent="0.2">
      <c r="A8" s="73" t="s">
        <v>69</v>
      </c>
      <c r="B8" s="74"/>
      <c r="C8" s="74"/>
      <c r="D8" s="74"/>
      <c r="E8" s="74"/>
      <c r="F8" s="74"/>
      <c r="G8" s="74"/>
      <c r="H8" s="74"/>
      <c r="I8" s="74"/>
      <c r="J8" s="74"/>
    </row>
    <row r="9" spans="1:15" ht="15" x14ac:dyDescent="0.2">
      <c r="A9" s="20" t="s">
        <v>140</v>
      </c>
      <c r="B9" s="20" t="s">
        <v>141</v>
      </c>
      <c r="C9" s="20" t="s">
        <v>142</v>
      </c>
      <c r="D9" s="20" t="s">
        <v>529</v>
      </c>
      <c r="E9" s="36" t="s">
        <v>25</v>
      </c>
      <c r="F9" s="20" t="s">
        <v>83</v>
      </c>
      <c r="G9" s="22" t="s">
        <v>526</v>
      </c>
      <c r="H9" s="22" t="s">
        <v>229</v>
      </c>
      <c r="I9" s="22" t="s">
        <v>397</v>
      </c>
      <c r="J9" s="21"/>
      <c r="K9" s="29" t="s">
        <v>398</v>
      </c>
      <c r="L9" s="29"/>
      <c r="M9" s="30" t="s">
        <v>530</v>
      </c>
      <c r="N9" s="20" t="s">
        <v>132</v>
      </c>
    </row>
    <row r="10" spans="1:15" ht="15" x14ac:dyDescent="0.2">
      <c r="A10" s="23" t="s">
        <v>532</v>
      </c>
      <c r="B10" s="23" t="s">
        <v>533</v>
      </c>
      <c r="C10" s="23" t="s">
        <v>534</v>
      </c>
      <c r="D10" s="23" t="s">
        <v>535</v>
      </c>
      <c r="E10" s="38" t="s">
        <v>137</v>
      </c>
      <c r="F10" s="23" t="s">
        <v>26</v>
      </c>
      <c r="G10" s="25" t="s">
        <v>149</v>
      </c>
      <c r="H10" s="24" t="s">
        <v>191</v>
      </c>
      <c r="I10" s="24" t="s">
        <v>503</v>
      </c>
      <c r="J10" s="24"/>
      <c r="K10" s="31" t="s">
        <v>387</v>
      </c>
      <c r="L10" s="57" t="s">
        <v>149</v>
      </c>
      <c r="M10" s="32" t="s">
        <v>536</v>
      </c>
      <c r="N10" s="23" t="s">
        <v>30</v>
      </c>
      <c r="O10" s="5" t="s">
        <v>649</v>
      </c>
    </row>
    <row r="11" spans="1:15" ht="15" x14ac:dyDescent="0.2">
      <c r="A11" s="23" t="s">
        <v>538</v>
      </c>
      <c r="B11" s="23" t="s">
        <v>539</v>
      </c>
      <c r="C11" s="23" t="s">
        <v>73</v>
      </c>
      <c r="D11" s="23" t="s">
        <v>540</v>
      </c>
      <c r="E11" s="38" t="s">
        <v>201</v>
      </c>
      <c r="F11" s="23" t="s">
        <v>83</v>
      </c>
      <c r="G11" s="25" t="s">
        <v>386</v>
      </c>
      <c r="H11" s="24" t="s">
        <v>131</v>
      </c>
      <c r="I11" s="25" t="s">
        <v>131</v>
      </c>
      <c r="J11" s="24"/>
      <c r="K11" s="31" t="s">
        <v>425</v>
      </c>
      <c r="L11" s="31"/>
      <c r="M11" s="32" t="s">
        <v>541</v>
      </c>
      <c r="N11" s="23" t="s">
        <v>297</v>
      </c>
    </row>
    <row r="12" spans="1:15" ht="15" x14ac:dyDescent="0.2">
      <c r="A12" s="26" t="s">
        <v>543</v>
      </c>
      <c r="B12" s="26" t="s">
        <v>544</v>
      </c>
      <c r="C12" s="26" t="s">
        <v>545</v>
      </c>
      <c r="D12" s="26" t="s">
        <v>546</v>
      </c>
      <c r="E12" s="37" t="s">
        <v>201</v>
      </c>
      <c r="F12" s="26" t="s">
        <v>26</v>
      </c>
      <c r="G12" s="28" t="s">
        <v>424</v>
      </c>
      <c r="H12" s="28" t="s">
        <v>143</v>
      </c>
      <c r="I12" s="28" t="s">
        <v>447</v>
      </c>
      <c r="J12" s="27" t="s">
        <v>144</v>
      </c>
      <c r="K12" s="33" t="s">
        <v>485</v>
      </c>
      <c r="L12" s="33"/>
      <c r="M12" s="34" t="s">
        <v>547</v>
      </c>
      <c r="N12" s="26" t="s">
        <v>297</v>
      </c>
    </row>
    <row r="14" spans="1:15" ht="18" x14ac:dyDescent="0.25">
      <c r="A14" s="9" t="s">
        <v>16</v>
      </c>
      <c r="B14" s="9"/>
      <c r="E14" s="7" t="s">
        <v>11</v>
      </c>
    </row>
    <row r="15" spans="1:15" ht="15" x14ac:dyDescent="0.2">
      <c r="E15" s="7" t="s">
        <v>12</v>
      </c>
    </row>
    <row r="16" spans="1:15" ht="15" x14ac:dyDescent="0.2">
      <c r="E16" s="7" t="s">
        <v>13</v>
      </c>
    </row>
    <row r="17" spans="1:5" ht="15" x14ac:dyDescent="0.2">
      <c r="E17" s="7" t="s">
        <v>14</v>
      </c>
    </row>
    <row r="18" spans="1:5" ht="15" x14ac:dyDescent="0.2">
      <c r="E18" s="7" t="s">
        <v>14</v>
      </c>
    </row>
    <row r="19" spans="1:5" ht="15" x14ac:dyDescent="0.2">
      <c r="E19" s="7" t="s">
        <v>15</v>
      </c>
    </row>
    <row r="20" spans="1:5" ht="15" x14ac:dyDescent="0.2">
      <c r="E20" s="7"/>
    </row>
    <row r="22" spans="1:5" ht="18" x14ac:dyDescent="0.25">
      <c r="A22" s="9" t="s">
        <v>16</v>
      </c>
      <c r="B22" s="9"/>
    </row>
    <row r="23" spans="1:5" ht="15" x14ac:dyDescent="0.2">
      <c r="A23" s="15" t="s">
        <v>31</v>
      </c>
      <c r="B23" s="15"/>
    </row>
    <row r="24" spans="1:5" ht="14.25" x14ac:dyDescent="0.2">
      <c r="A24" s="17"/>
      <c r="B24" s="18" t="s">
        <v>106</v>
      </c>
    </row>
    <row r="25" spans="1:5" ht="15" x14ac:dyDescent="0.2">
      <c r="A25" s="19" t="s">
        <v>33</v>
      </c>
      <c r="B25" s="19" t="s">
        <v>34</v>
      </c>
      <c r="C25" s="19" t="s">
        <v>35</v>
      </c>
      <c r="D25" s="19" t="s">
        <v>37</v>
      </c>
      <c r="E25" s="19" t="s">
        <v>38</v>
      </c>
    </row>
    <row r="26" spans="1:5" x14ac:dyDescent="0.2">
      <c r="A26" s="16" t="s">
        <v>139</v>
      </c>
      <c r="B26" s="4" t="s">
        <v>155</v>
      </c>
      <c r="C26" s="4" t="s">
        <v>117</v>
      </c>
      <c r="D26" s="4" t="s">
        <v>397</v>
      </c>
      <c r="E26" s="8" t="s">
        <v>548</v>
      </c>
    </row>
    <row r="27" spans="1:5" x14ac:dyDescent="0.2">
      <c r="A27" s="16" t="s">
        <v>336</v>
      </c>
      <c r="B27" s="4" t="s">
        <v>155</v>
      </c>
      <c r="C27" s="4" t="s">
        <v>250</v>
      </c>
      <c r="D27" s="4" t="s">
        <v>341</v>
      </c>
      <c r="E27" s="8" t="s">
        <v>549</v>
      </c>
    </row>
    <row r="29" spans="1:5" ht="14.25" x14ac:dyDescent="0.2">
      <c r="A29" s="17"/>
      <c r="B29" s="18" t="s">
        <v>114</v>
      </c>
    </row>
    <row r="30" spans="1:5" ht="15" x14ac:dyDescent="0.2">
      <c r="A30" s="19" t="s">
        <v>33</v>
      </c>
      <c r="B30" s="19" t="s">
        <v>34</v>
      </c>
      <c r="C30" s="19" t="s">
        <v>35</v>
      </c>
      <c r="D30" s="19" t="s">
        <v>37</v>
      </c>
      <c r="E30" s="19" t="s">
        <v>38</v>
      </c>
    </row>
    <row r="31" spans="1:5" x14ac:dyDescent="0.2">
      <c r="A31" s="16" t="s">
        <v>531</v>
      </c>
      <c r="B31" s="4" t="s">
        <v>114</v>
      </c>
      <c r="C31" s="4" t="s">
        <v>117</v>
      </c>
      <c r="D31" s="4" t="s">
        <v>149</v>
      </c>
      <c r="E31" s="8" t="s">
        <v>550</v>
      </c>
    </row>
    <row r="32" spans="1:5" x14ac:dyDescent="0.2">
      <c r="A32" s="16" t="s">
        <v>537</v>
      </c>
      <c r="B32" s="4" t="s">
        <v>114</v>
      </c>
      <c r="C32" s="4" t="s">
        <v>117</v>
      </c>
      <c r="D32" s="4" t="s">
        <v>131</v>
      </c>
      <c r="E32" s="8" t="s">
        <v>551</v>
      </c>
    </row>
    <row r="34" spans="1:5" ht="14.25" x14ac:dyDescent="0.2">
      <c r="A34" s="17"/>
      <c r="B34" s="18" t="s">
        <v>32</v>
      </c>
    </row>
    <row r="35" spans="1:5" ht="15" x14ac:dyDescent="0.2">
      <c r="A35" s="19" t="s">
        <v>33</v>
      </c>
      <c r="B35" s="19" t="s">
        <v>34</v>
      </c>
      <c r="C35" s="19" t="s">
        <v>35</v>
      </c>
      <c r="D35" s="19" t="s">
        <v>37</v>
      </c>
      <c r="E35" s="19" t="s">
        <v>38</v>
      </c>
    </row>
    <row r="36" spans="1:5" x14ac:dyDescent="0.2">
      <c r="A36" s="16" t="s">
        <v>542</v>
      </c>
      <c r="B36" s="4" t="s">
        <v>123</v>
      </c>
      <c r="C36" s="4" t="s">
        <v>117</v>
      </c>
      <c r="D36" s="4" t="s">
        <v>447</v>
      </c>
      <c r="E36" s="8" t="s">
        <v>552</v>
      </c>
    </row>
  </sheetData>
  <mergeCells count="14">
    <mergeCell ref="A8:J8"/>
    <mergeCell ref="K3:K4"/>
    <mergeCell ref="M3:M4"/>
    <mergeCell ref="N3:N4"/>
    <mergeCell ref="A5:J5"/>
    <mergeCell ref="A1:N2"/>
    <mergeCell ref="A3:A4"/>
    <mergeCell ref="B3:B4"/>
    <mergeCell ref="C3:C4"/>
    <mergeCell ref="D3:D4"/>
    <mergeCell ref="E3:E4"/>
    <mergeCell ref="F3:F4"/>
    <mergeCell ref="G3:J3"/>
    <mergeCell ref="L3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opLeftCell="A16" workbookViewId="0">
      <selection activeCell="L25" sqref="L25"/>
    </sheetView>
  </sheetViews>
  <sheetFormatPr defaultColWidth="9.140625" defaultRowHeight="12.75" x14ac:dyDescent="0.2"/>
  <cols>
    <col min="1" max="1" width="24.140625" style="4" bestFit="1" customWidth="1"/>
    <col min="2" max="2" width="28.140625" style="4" bestFit="1" customWidth="1"/>
    <col min="3" max="3" width="14.42578125" style="4" bestFit="1" customWidth="1"/>
    <col min="4" max="4" width="11.42578125" style="4" bestFit="1" customWidth="1"/>
    <col min="5" max="5" width="21.5703125" style="4" bestFit="1" customWidth="1"/>
    <col min="6" max="6" width="32" style="4" bestFit="1" customWidth="1"/>
    <col min="7" max="9" width="4.42578125" style="3" customWidth="1"/>
    <col min="10" max="10" width="4.28515625" style="3" customWidth="1"/>
    <col min="11" max="11" width="7.140625" style="8" bestFit="1" customWidth="1"/>
    <col min="12" max="12" width="12.140625" style="8" customWidth="1"/>
    <col min="13" max="13" width="10.140625" style="2" bestFit="1" customWidth="1"/>
    <col min="14" max="14" width="18.28515625" style="4" bestFit="1" customWidth="1"/>
    <col min="15" max="16384" width="9.140625" style="3"/>
  </cols>
  <sheetData>
    <row r="1" spans="1:14" s="2" customFormat="1" ht="29.1" customHeight="1" x14ac:dyDescent="0.2">
      <c r="A1" s="58" t="s">
        <v>390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s="2" customFormat="1" ht="62.1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14" s="1" customFormat="1" ht="12.75" customHeight="1" x14ac:dyDescent="0.2">
      <c r="A3" s="64" t="s">
        <v>0</v>
      </c>
      <c r="B3" s="66" t="s">
        <v>6</v>
      </c>
      <c r="C3" s="66" t="s">
        <v>10</v>
      </c>
      <c r="D3" s="68" t="s">
        <v>18</v>
      </c>
      <c r="E3" s="68" t="s">
        <v>4</v>
      </c>
      <c r="F3" s="68" t="s">
        <v>7</v>
      </c>
      <c r="G3" s="68" t="s">
        <v>391</v>
      </c>
      <c r="H3" s="68"/>
      <c r="I3" s="68"/>
      <c r="J3" s="68"/>
      <c r="K3" s="68" t="s">
        <v>42</v>
      </c>
      <c r="L3" s="45" t="s">
        <v>646</v>
      </c>
      <c r="M3" s="68" t="s">
        <v>3</v>
      </c>
      <c r="N3" s="69" t="s">
        <v>2</v>
      </c>
    </row>
    <row r="4" spans="1:14" s="1" customFormat="1" ht="21" customHeight="1" thickBot="1" x14ac:dyDescent="0.25">
      <c r="A4" s="65"/>
      <c r="B4" s="67"/>
      <c r="C4" s="67"/>
      <c r="D4" s="67"/>
      <c r="E4" s="67"/>
      <c r="F4" s="67"/>
      <c r="G4" s="6">
        <v>1</v>
      </c>
      <c r="H4" s="6">
        <v>2</v>
      </c>
      <c r="I4" s="6">
        <v>3</v>
      </c>
      <c r="J4" s="6" t="s">
        <v>5</v>
      </c>
      <c r="K4" s="67"/>
      <c r="L4" s="44"/>
      <c r="M4" s="67"/>
      <c r="N4" s="70"/>
    </row>
    <row r="5" spans="1:14" ht="15" x14ac:dyDescent="0.2">
      <c r="A5" s="75" t="s">
        <v>195</v>
      </c>
      <c r="B5" s="76"/>
      <c r="C5" s="76"/>
      <c r="D5" s="76"/>
      <c r="E5" s="76"/>
      <c r="F5" s="76"/>
      <c r="G5" s="76"/>
      <c r="H5" s="76"/>
      <c r="I5" s="76"/>
      <c r="J5" s="76"/>
    </row>
    <row r="6" spans="1:14" ht="15" x14ac:dyDescent="0.2">
      <c r="A6" s="10" t="s">
        <v>393</v>
      </c>
      <c r="B6" s="10" t="s">
        <v>394</v>
      </c>
      <c r="C6" s="10" t="s">
        <v>395</v>
      </c>
      <c r="D6" s="10" t="s">
        <v>396</v>
      </c>
      <c r="E6" s="35" t="s">
        <v>201</v>
      </c>
      <c r="F6" s="10" t="s">
        <v>26</v>
      </c>
      <c r="G6" s="12" t="s">
        <v>230</v>
      </c>
      <c r="H6" s="12" t="s">
        <v>397</v>
      </c>
      <c r="I6" s="11" t="s">
        <v>231</v>
      </c>
      <c r="J6" s="11"/>
      <c r="K6" s="13" t="s">
        <v>398</v>
      </c>
      <c r="L6" s="13"/>
      <c r="M6" s="14" t="s">
        <v>399</v>
      </c>
      <c r="N6" s="10" t="s">
        <v>206</v>
      </c>
    </row>
    <row r="7" spans="1:14" ht="15" x14ac:dyDescent="0.2">
      <c r="E7" s="7" t="s">
        <v>12</v>
      </c>
    </row>
    <row r="8" spans="1:14" ht="15" x14ac:dyDescent="0.2">
      <c r="A8" s="73" t="s">
        <v>287</v>
      </c>
      <c r="B8" s="74"/>
      <c r="C8" s="74"/>
      <c r="D8" s="74"/>
      <c r="E8" s="74"/>
      <c r="F8" s="74"/>
      <c r="G8" s="74"/>
      <c r="H8" s="74"/>
      <c r="I8" s="74"/>
      <c r="J8" s="74"/>
    </row>
    <row r="9" spans="1:14" ht="15" x14ac:dyDescent="0.2">
      <c r="A9" s="10" t="s">
        <v>401</v>
      </c>
      <c r="B9" s="10" t="s">
        <v>402</v>
      </c>
      <c r="C9" s="10" t="s">
        <v>403</v>
      </c>
      <c r="D9" s="10" t="s">
        <v>404</v>
      </c>
      <c r="E9" s="35" t="s">
        <v>201</v>
      </c>
      <c r="F9" s="10" t="s">
        <v>83</v>
      </c>
      <c r="G9" s="12" t="s">
        <v>397</v>
      </c>
      <c r="H9" s="12" t="s">
        <v>231</v>
      </c>
      <c r="I9" s="11" t="s">
        <v>308</v>
      </c>
      <c r="J9" s="11"/>
      <c r="K9" s="13" t="s">
        <v>232</v>
      </c>
      <c r="L9" s="13"/>
      <c r="M9" s="14" t="s">
        <v>405</v>
      </c>
      <c r="N9" s="10" t="s">
        <v>297</v>
      </c>
    </row>
    <row r="10" spans="1:14" ht="15" x14ac:dyDescent="0.2">
      <c r="E10" s="7" t="s">
        <v>14</v>
      </c>
    </row>
    <row r="11" spans="1:14" ht="15" x14ac:dyDescent="0.2">
      <c r="A11" s="73" t="s">
        <v>126</v>
      </c>
      <c r="B11" s="74"/>
      <c r="C11" s="74"/>
      <c r="D11" s="74"/>
      <c r="E11" s="74"/>
      <c r="F11" s="74"/>
      <c r="G11" s="74"/>
      <c r="H11" s="74"/>
      <c r="I11" s="74"/>
      <c r="J11" s="74"/>
    </row>
    <row r="12" spans="1:14" ht="15" x14ac:dyDescent="0.2">
      <c r="A12" s="10" t="s">
        <v>407</v>
      </c>
      <c r="B12" s="10" t="s">
        <v>408</v>
      </c>
      <c r="C12" s="10" t="s">
        <v>409</v>
      </c>
      <c r="D12" s="10" t="s">
        <v>410</v>
      </c>
      <c r="E12" s="35" t="s">
        <v>49</v>
      </c>
      <c r="F12" s="10" t="s">
        <v>26</v>
      </c>
      <c r="G12" s="12" t="s">
        <v>230</v>
      </c>
      <c r="H12" s="12" t="s">
        <v>308</v>
      </c>
      <c r="I12" s="11" t="s">
        <v>411</v>
      </c>
      <c r="J12" s="11"/>
      <c r="K12" s="13" t="s">
        <v>412</v>
      </c>
      <c r="L12" s="13"/>
      <c r="M12" s="14" t="s">
        <v>413</v>
      </c>
      <c r="N12" s="10" t="s">
        <v>53</v>
      </c>
    </row>
    <row r="14" spans="1:14" ht="15" x14ac:dyDescent="0.2">
      <c r="A14" s="73" t="s">
        <v>44</v>
      </c>
      <c r="B14" s="74"/>
      <c r="C14" s="74"/>
      <c r="D14" s="74"/>
      <c r="E14" s="74"/>
      <c r="F14" s="74"/>
      <c r="G14" s="74"/>
      <c r="H14" s="74"/>
      <c r="I14" s="74"/>
      <c r="J14" s="74"/>
    </row>
    <row r="15" spans="1:14" x14ac:dyDescent="0.2">
      <c r="A15" s="20" t="s">
        <v>415</v>
      </c>
      <c r="B15" s="20" t="s">
        <v>416</v>
      </c>
      <c r="C15" s="20" t="s">
        <v>417</v>
      </c>
      <c r="D15" s="20" t="s">
        <v>418</v>
      </c>
      <c r="E15" s="20" t="s">
        <v>49</v>
      </c>
      <c r="F15" s="20" t="s">
        <v>83</v>
      </c>
      <c r="G15" s="22" t="s">
        <v>419</v>
      </c>
      <c r="H15" s="22" t="s">
        <v>411</v>
      </c>
      <c r="I15" s="21" t="s">
        <v>420</v>
      </c>
      <c r="J15" s="21"/>
      <c r="K15" s="29" t="s">
        <v>421</v>
      </c>
      <c r="L15" s="29"/>
      <c r="M15" s="30" t="s">
        <v>422</v>
      </c>
      <c r="N15" s="20" t="s">
        <v>53</v>
      </c>
    </row>
    <row r="16" spans="1:14" x14ac:dyDescent="0.2">
      <c r="A16" s="26" t="s">
        <v>63</v>
      </c>
      <c r="B16" s="26" t="s">
        <v>64</v>
      </c>
      <c r="C16" s="26" t="s">
        <v>65</v>
      </c>
      <c r="D16" s="26" t="s">
        <v>423</v>
      </c>
      <c r="E16" s="26" t="s">
        <v>66</v>
      </c>
      <c r="F16" s="26" t="s">
        <v>67</v>
      </c>
      <c r="G16" s="28" t="s">
        <v>386</v>
      </c>
      <c r="H16" s="28" t="s">
        <v>131</v>
      </c>
      <c r="I16" s="27" t="s">
        <v>424</v>
      </c>
      <c r="J16" s="27"/>
      <c r="K16" s="49" t="s">
        <v>425</v>
      </c>
      <c r="L16" s="41" t="s">
        <v>131</v>
      </c>
      <c r="M16" s="34" t="s">
        <v>426</v>
      </c>
      <c r="N16" s="26" t="s">
        <v>30</v>
      </c>
    </row>
    <row r="18" spans="1:14" ht="15" x14ac:dyDescent="0.2">
      <c r="A18" s="73" t="s">
        <v>69</v>
      </c>
      <c r="B18" s="73"/>
      <c r="C18" s="73"/>
      <c r="D18" s="73"/>
      <c r="E18" s="73"/>
      <c r="F18" s="73"/>
      <c r="G18" s="73"/>
      <c r="H18" s="73"/>
      <c r="I18" s="73"/>
      <c r="J18" s="73"/>
    </row>
    <row r="19" spans="1:14" x14ac:dyDescent="0.2">
      <c r="A19" s="20" t="s">
        <v>428</v>
      </c>
      <c r="B19" s="20" t="s">
        <v>429</v>
      </c>
      <c r="C19" s="20" t="s">
        <v>430</v>
      </c>
      <c r="D19" s="20" t="s">
        <v>431</v>
      </c>
      <c r="E19" s="20" t="s">
        <v>49</v>
      </c>
      <c r="F19" s="20" t="s">
        <v>26</v>
      </c>
      <c r="G19" s="22" t="s">
        <v>419</v>
      </c>
      <c r="H19" s="22" t="s">
        <v>420</v>
      </c>
      <c r="I19" s="22" t="s">
        <v>386</v>
      </c>
      <c r="J19" s="21"/>
      <c r="K19" s="29" t="s">
        <v>432</v>
      </c>
      <c r="L19" s="29"/>
      <c r="M19" s="30" t="s">
        <v>433</v>
      </c>
      <c r="N19" s="20" t="s">
        <v>53</v>
      </c>
    </row>
    <row r="20" spans="1:14" x14ac:dyDescent="0.2">
      <c r="A20" s="23" t="s">
        <v>435</v>
      </c>
      <c r="B20" s="23" t="s">
        <v>436</v>
      </c>
      <c r="C20" s="23" t="s">
        <v>437</v>
      </c>
      <c r="D20" s="23" t="s">
        <v>438</v>
      </c>
      <c r="E20" s="23" t="s">
        <v>49</v>
      </c>
      <c r="F20" s="23" t="s">
        <v>26</v>
      </c>
      <c r="G20" s="24" t="s">
        <v>419</v>
      </c>
      <c r="H20" s="25" t="s">
        <v>439</v>
      </c>
      <c r="I20" s="24" t="s">
        <v>420</v>
      </c>
      <c r="J20" s="24"/>
      <c r="K20" s="31" t="s">
        <v>440</v>
      </c>
      <c r="L20" s="31"/>
      <c r="M20" s="32" t="s">
        <v>441</v>
      </c>
      <c r="N20" s="23" t="s">
        <v>53</v>
      </c>
    </row>
    <row r="21" spans="1:14" x14ac:dyDescent="0.2">
      <c r="A21" s="23" t="s">
        <v>443</v>
      </c>
      <c r="B21" s="23" t="s">
        <v>444</v>
      </c>
      <c r="C21" s="23" t="s">
        <v>445</v>
      </c>
      <c r="D21" s="23" t="s">
        <v>446</v>
      </c>
      <c r="E21" s="23" t="s">
        <v>137</v>
      </c>
      <c r="F21" s="23" t="s">
        <v>26</v>
      </c>
      <c r="G21" s="25" t="s">
        <v>424</v>
      </c>
      <c r="H21" s="24" t="s">
        <v>447</v>
      </c>
      <c r="I21" s="24" t="s">
        <v>447</v>
      </c>
      <c r="J21" s="24"/>
      <c r="K21" s="31" t="s">
        <v>448</v>
      </c>
      <c r="L21" s="31"/>
      <c r="M21" s="32" t="s">
        <v>449</v>
      </c>
      <c r="N21" s="23" t="s">
        <v>138</v>
      </c>
    </row>
    <row r="22" spans="1:14" x14ac:dyDescent="0.2">
      <c r="A22" s="23" t="s">
        <v>451</v>
      </c>
      <c r="B22" s="23" t="s">
        <v>452</v>
      </c>
      <c r="C22" s="23" t="s">
        <v>453</v>
      </c>
      <c r="D22" s="23" t="s">
        <v>454</v>
      </c>
      <c r="E22" s="23" t="s">
        <v>25</v>
      </c>
      <c r="F22" s="23" t="s">
        <v>455</v>
      </c>
      <c r="G22" s="25" t="s">
        <v>420</v>
      </c>
      <c r="H22" s="24" t="s">
        <v>131</v>
      </c>
      <c r="I22" s="25" t="s">
        <v>131</v>
      </c>
      <c r="J22" s="24"/>
      <c r="K22" s="31" t="s">
        <v>425</v>
      </c>
      <c r="L22" s="31"/>
      <c r="M22" s="32" t="s">
        <v>456</v>
      </c>
      <c r="N22" s="23" t="s">
        <v>30</v>
      </c>
    </row>
    <row r="23" spans="1:14" x14ac:dyDescent="0.2">
      <c r="A23" s="23" t="s">
        <v>458</v>
      </c>
      <c r="B23" s="23" t="s">
        <v>459</v>
      </c>
      <c r="C23" s="23" t="s">
        <v>460</v>
      </c>
      <c r="D23" s="23" t="s">
        <v>461</v>
      </c>
      <c r="E23" s="23" t="s">
        <v>58</v>
      </c>
      <c r="F23" s="23" t="s">
        <v>26</v>
      </c>
      <c r="G23" s="25" t="s">
        <v>420</v>
      </c>
      <c r="H23" s="25" t="s">
        <v>131</v>
      </c>
      <c r="I23" s="24" t="s">
        <v>143</v>
      </c>
      <c r="J23" s="24"/>
      <c r="K23" s="31" t="s">
        <v>425</v>
      </c>
      <c r="L23" s="31"/>
      <c r="M23" s="32" t="s">
        <v>462</v>
      </c>
      <c r="N23" s="23" t="s">
        <v>463</v>
      </c>
    </row>
    <row r="24" spans="1:14" x14ac:dyDescent="0.2">
      <c r="A24" s="23" t="s">
        <v>465</v>
      </c>
      <c r="B24" s="23" t="s">
        <v>466</v>
      </c>
      <c r="C24" s="23" t="s">
        <v>467</v>
      </c>
      <c r="D24" s="23" t="s">
        <v>468</v>
      </c>
      <c r="E24" s="23" t="s">
        <v>137</v>
      </c>
      <c r="F24" s="23" t="s">
        <v>26</v>
      </c>
      <c r="G24" s="25" t="s">
        <v>419</v>
      </c>
      <c r="H24" s="25" t="s">
        <v>439</v>
      </c>
      <c r="I24" s="25" t="s">
        <v>420</v>
      </c>
      <c r="J24" s="24"/>
      <c r="K24" s="31" t="s">
        <v>469</v>
      </c>
      <c r="L24" s="31"/>
      <c r="M24" s="32" t="s">
        <v>470</v>
      </c>
      <c r="N24" s="23" t="s">
        <v>138</v>
      </c>
    </row>
    <row r="25" spans="1:14" x14ac:dyDescent="0.2">
      <c r="A25" s="26" t="s">
        <v>443</v>
      </c>
      <c r="B25" s="26" t="s">
        <v>471</v>
      </c>
      <c r="C25" s="26" t="s">
        <v>445</v>
      </c>
      <c r="D25" s="26" t="s">
        <v>446</v>
      </c>
      <c r="E25" s="26" t="s">
        <v>137</v>
      </c>
      <c r="F25" s="26" t="s">
        <v>26</v>
      </c>
      <c r="G25" s="50" t="s">
        <v>424</v>
      </c>
      <c r="H25" s="27" t="s">
        <v>447</v>
      </c>
      <c r="I25" s="27" t="s">
        <v>447</v>
      </c>
      <c r="J25" s="27"/>
      <c r="K25" s="49" t="s">
        <v>448</v>
      </c>
      <c r="L25" s="51" t="s">
        <v>424</v>
      </c>
      <c r="M25" s="34" t="s">
        <v>472</v>
      </c>
      <c r="N25" s="26" t="s">
        <v>138</v>
      </c>
    </row>
    <row r="27" spans="1:14" ht="15" x14ac:dyDescent="0.2">
      <c r="A27" s="73" t="s">
        <v>20</v>
      </c>
      <c r="B27" s="73"/>
      <c r="C27" s="73"/>
      <c r="D27" s="73"/>
      <c r="E27" s="73"/>
      <c r="F27" s="73"/>
      <c r="G27" s="73"/>
      <c r="H27" s="73"/>
      <c r="I27" s="73"/>
      <c r="J27" s="73"/>
    </row>
    <row r="28" spans="1:14" x14ac:dyDescent="0.2">
      <c r="A28" s="10" t="s">
        <v>474</v>
      </c>
      <c r="B28" s="10" t="s">
        <v>475</v>
      </c>
      <c r="C28" s="10" t="s">
        <v>476</v>
      </c>
      <c r="D28" s="10" t="s">
        <v>477</v>
      </c>
      <c r="E28" s="10" t="s">
        <v>49</v>
      </c>
      <c r="F28" s="10" t="s">
        <v>26</v>
      </c>
      <c r="G28" s="12" t="s">
        <v>419</v>
      </c>
      <c r="H28" s="12" t="s">
        <v>420</v>
      </c>
      <c r="I28" s="11" t="s">
        <v>131</v>
      </c>
      <c r="J28" s="11"/>
      <c r="K28" s="13" t="s">
        <v>469</v>
      </c>
      <c r="L28" s="13"/>
      <c r="M28" s="14" t="s">
        <v>478</v>
      </c>
      <c r="N28" s="10" t="s">
        <v>53</v>
      </c>
    </row>
    <row r="30" spans="1:14" ht="15" x14ac:dyDescent="0.2">
      <c r="A30" s="73" t="s">
        <v>95</v>
      </c>
      <c r="B30" s="73"/>
      <c r="C30" s="73"/>
      <c r="D30" s="73"/>
      <c r="E30" s="73"/>
      <c r="F30" s="73"/>
      <c r="G30" s="73"/>
      <c r="H30" s="73"/>
      <c r="I30" s="73"/>
      <c r="J30" s="73"/>
    </row>
    <row r="31" spans="1:14" x14ac:dyDescent="0.2">
      <c r="A31" s="20" t="s">
        <v>480</v>
      </c>
      <c r="B31" s="20" t="s">
        <v>481</v>
      </c>
      <c r="C31" s="20" t="s">
        <v>482</v>
      </c>
      <c r="D31" s="20" t="s">
        <v>483</v>
      </c>
      <c r="E31" s="20" t="s">
        <v>25</v>
      </c>
      <c r="F31" s="20" t="s">
        <v>26</v>
      </c>
      <c r="G31" s="22" t="s">
        <v>484</v>
      </c>
      <c r="H31" s="22" t="s">
        <v>424</v>
      </c>
      <c r="I31" s="22" t="s">
        <v>447</v>
      </c>
      <c r="J31" s="21"/>
      <c r="K31" s="29" t="s">
        <v>485</v>
      </c>
      <c r="L31" s="29"/>
      <c r="M31" s="30" t="s">
        <v>486</v>
      </c>
      <c r="N31" s="20" t="s">
        <v>30</v>
      </c>
    </row>
    <row r="32" spans="1:14" x14ac:dyDescent="0.2">
      <c r="A32" s="23" t="s">
        <v>488</v>
      </c>
      <c r="B32" s="23" t="s">
        <v>489</v>
      </c>
      <c r="C32" s="23" t="s">
        <v>490</v>
      </c>
      <c r="D32" s="23" t="s">
        <v>491</v>
      </c>
      <c r="E32" s="23" t="s">
        <v>25</v>
      </c>
      <c r="F32" s="23" t="s">
        <v>455</v>
      </c>
      <c r="G32" s="25" t="s">
        <v>386</v>
      </c>
      <c r="H32" s="25" t="s">
        <v>143</v>
      </c>
      <c r="I32" s="24" t="s">
        <v>492</v>
      </c>
      <c r="J32" s="24"/>
      <c r="K32" s="31" t="s">
        <v>493</v>
      </c>
      <c r="L32" s="31"/>
      <c r="M32" s="32" t="s">
        <v>494</v>
      </c>
      <c r="N32" s="23" t="s">
        <v>30</v>
      </c>
    </row>
    <row r="33" spans="1:14" x14ac:dyDescent="0.2">
      <c r="A33" s="26" t="s">
        <v>496</v>
      </c>
      <c r="B33" s="26" t="s">
        <v>497</v>
      </c>
      <c r="C33" s="26" t="s">
        <v>498</v>
      </c>
      <c r="D33" s="26" t="s">
        <v>499</v>
      </c>
      <c r="E33" s="26" t="s">
        <v>58</v>
      </c>
      <c r="F33" s="26" t="s">
        <v>26</v>
      </c>
      <c r="G33" s="28" t="s">
        <v>484</v>
      </c>
      <c r="H33" s="27" t="s">
        <v>143</v>
      </c>
      <c r="I33" s="27" t="s">
        <v>143</v>
      </c>
      <c r="J33" s="27"/>
      <c r="K33" s="33" t="s">
        <v>500</v>
      </c>
      <c r="L33" s="33"/>
      <c r="M33" s="34" t="s">
        <v>501</v>
      </c>
      <c r="N33" s="26" t="s">
        <v>463</v>
      </c>
    </row>
    <row r="35" spans="1:14" ht="15" x14ac:dyDescent="0.2">
      <c r="A35" s="73" t="s">
        <v>101</v>
      </c>
      <c r="B35" s="73"/>
      <c r="C35" s="73"/>
      <c r="D35" s="73"/>
      <c r="E35" s="73"/>
      <c r="F35" s="73"/>
      <c r="G35" s="73"/>
      <c r="H35" s="73"/>
      <c r="I35" s="73"/>
      <c r="J35" s="73"/>
    </row>
    <row r="36" spans="1:14" x14ac:dyDescent="0.2">
      <c r="A36" s="10" t="s">
        <v>103</v>
      </c>
      <c r="B36" s="10" t="s">
        <v>104</v>
      </c>
      <c r="C36" s="10" t="s">
        <v>105</v>
      </c>
      <c r="D36" s="10" t="s">
        <v>502</v>
      </c>
      <c r="E36" s="10" t="s">
        <v>66</v>
      </c>
      <c r="F36" s="10" t="s">
        <v>67</v>
      </c>
      <c r="G36" s="12" t="s">
        <v>149</v>
      </c>
      <c r="H36" s="11" t="s">
        <v>503</v>
      </c>
      <c r="I36" s="12" t="s">
        <v>503</v>
      </c>
      <c r="J36" s="11"/>
      <c r="K36" s="13" t="s">
        <v>504</v>
      </c>
      <c r="L36" s="13"/>
      <c r="M36" s="14" t="s">
        <v>505</v>
      </c>
      <c r="N36" s="10" t="s">
        <v>30</v>
      </c>
    </row>
    <row r="38" spans="1:14" ht="15" x14ac:dyDescent="0.2">
      <c r="E38" s="7" t="s">
        <v>11</v>
      </c>
    </row>
    <row r="39" spans="1:14" ht="15" x14ac:dyDescent="0.2">
      <c r="E39" s="7" t="s">
        <v>12</v>
      </c>
    </row>
    <row r="40" spans="1:14" ht="15" x14ac:dyDescent="0.2">
      <c r="E40" s="7" t="s">
        <v>13</v>
      </c>
    </row>
    <row r="41" spans="1:14" ht="15" x14ac:dyDescent="0.2">
      <c r="E41" s="7" t="s">
        <v>14</v>
      </c>
    </row>
    <row r="42" spans="1:14" ht="15" x14ac:dyDescent="0.2">
      <c r="E42" s="7" t="s">
        <v>14</v>
      </c>
    </row>
    <row r="43" spans="1:14" ht="15" x14ac:dyDescent="0.2">
      <c r="E43" s="7" t="s">
        <v>15</v>
      </c>
    </row>
    <row r="44" spans="1:14" ht="15" x14ac:dyDescent="0.2">
      <c r="E44" s="7"/>
    </row>
    <row r="46" spans="1:14" ht="18" x14ac:dyDescent="0.25">
      <c r="A46" s="9" t="s">
        <v>16</v>
      </c>
      <c r="B46" s="9"/>
    </row>
    <row r="47" spans="1:14" ht="15" x14ac:dyDescent="0.2">
      <c r="A47" s="15" t="s">
        <v>31</v>
      </c>
      <c r="B47" s="15"/>
    </row>
    <row r="48" spans="1:14" ht="14.25" x14ac:dyDescent="0.2">
      <c r="A48" s="17"/>
      <c r="B48" s="18" t="s">
        <v>106</v>
      </c>
    </row>
    <row r="49" spans="1:5" ht="15" x14ac:dyDescent="0.2">
      <c r="A49" s="19" t="s">
        <v>33</v>
      </c>
      <c r="B49" s="19" t="s">
        <v>34</v>
      </c>
      <c r="C49" s="19" t="s">
        <v>35</v>
      </c>
      <c r="D49" s="19" t="s">
        <v>37</v>
      </c>
      <c r="E49" s="19" t="s">
        <v>38</v>
      </c>
    </row>
    <row r="50" spans="1:5" x14ac:dyDescent="0.2">
      <c r="A50" s="16" t="s">
        <v>427</v>
      </c>
      <c r="B50" s="4" t="s">
        <v>107</v>
      </c>
      <c r="C50" s="4" t="s">
        <v>117</v>
      </c>
      <c r="D50" s="4" t="s">
        <v>386</v>
      </c>
      <c r="E50" s="8" t="s">
        <v>506</v>
      </c>
    </row>
    <row r="51" spans="1:5" x14ac:dyDescent="0.2">
      <c r="A51" s="16" t="s">
        <v>392</v>
      </c>
      <c r="B51" s="4" t="s">
        <v>107</v>
      </c>
      <c r="C51" s="4" t="s">
        <v>218</v>
      </c>
      <c r="D51" s="4" t="s">
        <v>397</v>
      </c>
      <c r="E51" s="8" t="s">
        <v>507</v>
      </c>
    </row>
    <row r="52" spans="1:5" x14ac:dyDescent="0.2">
      <c r="A52" s="16" t="s">
        <v>400</v>
      </c>
      <c r="B52" s="4" t="s">
        <v>155</v>
      </c>
      <c r="C52" s="4" t="s">
        <v>312</v>
      </c>
      <c r="D52" s="4" t="s">
        <v>231</v>
      </c>
      <c r="E52" s="8" t="s">
        <v>508</v>
      </c>
    </row>
    <row r="53" spans="1:5" x14ac:dyDescent="0.2">
      <c r="A53" s="16" t="s">
        <v>406</v>
      </c>
      <c r="B53" s="4" t="s">
        <v>107</v>
      </c>
      <c r="C53" s="4" t="s">
        <v>250</v>
      </c>
      <c r="D53" s="4" t="s">
        <v>308</v>
      </c>
      <c r="E53" s="8" t="s">
        <v>509</v>
      </c>
    </row>
    <row r="54" spans="1:5" x14ac:dyDescent="0.2">
      <c r="A54" s="16" t="s">
        <v>414</v>
      </c>
      <c r="B54" s="4" t="s">
        <v>107</v>
      </c>
      <c r="C54" s="4" t="s">
        <v>112</v>
      </c>
      <c r="D54" s="4" t="s">
        <v>411</v>
      </c>
      <c r="E54" s="8" t="s">
        <v>510</v>
      </c>
    </row>
    <row r="55" spans="1:5" x14ac:dyDescent="0.2">
      <c r="A55" s="16" t="s">
        <v>473</v>
      </c>
      <c r="B55" s="4" t="s">
        <v>107</v>
      </c>
      <c r="C55" s="4" t="s">
        <v>40</v>
      </c>
      <c r="D55" s="4" t="s">
        <v>420</v>
      </c>
      <c r="E55" s="8" t="s">
        <v>511</v>
      </c>
    </row>
    <row r="57" spans="1:5" ht="14.25" x14ac:dyDescent="0.2">
      <c r="A57" s="17"/>
      <c r="B57" s="18" t="s">
        <v>110</v>
      </c>
    </row>
    <row r="58" spans="1:5" ht="15" x14ac:dyDescent="0.2">
      <c r="A58" s="19" t="s">
        <v>33</v>
      </c>
      <c r="B58" s="19" t="s">
        <v>34</v>
      </c>
      <c r="C58" s="19" t="s">
        <v>35</v>
      </c>
      <c r="D58" s="19" t="s">
        <v>37</v>
      </c>
      <c r="E58" s="19" t="s">
        <v>38</v>
      </c>
    </row>
    <row r="59" spans="1:5" x14ac:dyDescent="0.2">
      <c r="A59" s="16" t="s">
        <v>434</v>
      </c>
      <c r="B59" s="4" t="s">
        <v>111</v>
      </c>
      <c r="C59" s="4" t="s">
        <v>117</v>
      </c>
      <c r="D59" s="4" t="s">
        <v>439</v>
      </c>
      <c r="E59" s="8" t="s">
        <v>512</v>
      </c>
    </row>
    <row r="61" spans="1:5" ht="14.25" x14ac:dyDescent="0.2">
      <c r="A61" s="17"/>
      <c r="B61" s="18" t="s">
        <v>114</v>
      </c>
    </row>
    <row r="62" spans="1:5" ht="15" x14ac:dyDescent="0.2">
      <c r="A62" s="19" t="s">
        <v>33</v>
      </c>
      <c r="B62" s="19" t="s">
        <v>34</v>
      </c>
      <c r="C62" s="19" t="s">
        <v>35</v>
      </c>
      <c r="D62" s="19" t="s">
        <v>37</v>
      </c>
      <c r="E62" s="19" t="s">
        <v>38</v>
      </c>
    </row>
    <row r="63" spans="1:5" x14ac:dyDescent="0.2">
      <c r="A63" s="16" t="s">
        <v>102</v>
      </c>
      <c r="B63" s="4" t="s">
        <v>114</v>
      </c>
      <c r="C63" s="4" t="s">
        <v>119</v>
      </c>
      <c r="D63" s="4" t="s">
        <v>503</v>
      </c>
      <c r="E63" s="8" t="s">
        <v>513</v>
      </c>
    </row>
    <row r="64" spans="1:5" x14ac:dyDescent="0.2">
      <c r="A64" s="16" t="s">
        <v>442</v>
      </c>
      <c r="B64" s="4" t="s">
        <v>114</v>
      </c>
      <c r="C64" s="4" t="s">
        <v>117</v>
      </c>
      <c r="D64" s="4" t="s">
        <v>424</v>
      </c>
      <c r="E64" s="8" t="s">
        <v>514</v>
      </c>
    </row>
    <row r="65" spans="1:5" x14ac:dyDescent="0.2">
      <c r="A65" s="16" t="s">
        <v>479</v>
      </c>
      <c r="B65" s="4" t="s">
        <v>114</v>
      </c>
      <c r="C65" s="4" t="s">
        <v>108</v>
      </c>
      <c r="D65" s="4" t="s">
        <v>447</v>
      </c>
      <c r="E65" s="8" t="s">
        <v>515</v>
      </c>
    </row>
    <row r="66" spans="1:5" x14ac:dyDescent="0.2">
      <c r="A66" s="16" t="s">
        <v>450</v>
      </c>
      <c r="B66" s="4" t="s">
        <v>114</v>
      </c>
      <c r="C66" s="4" t="s">
        <v>117</v>
      </c>
      <c r="D66" s="4" t="s">
        <v>131</v>
      </c>
      <c r="E66" s="8" t="s">
        <v>516</v>
      </c>
    </row>
    <row r="67" spans="1:5" x14ac:dyDescent="0.2">
      <c r="A67" s="16" t="s">
        <v>457</v>
      </c>
      <c r="B67" s="4" t="s">
        <v>114</v>
      </c>
      <c r="C67" s="4" t="s">
        <v>117</v>
      </c>
      <c r="D67" s="4" t="s">
        <v>131</v>
      </c>
      <c r="E67" s="8" t="s">
        <v>517</v>
      </c>
    </row>
    <row r="68" spans="1:5" x14ac:dyDescent="0.2">
      <c r="A68" s="16" t="s">
        <v>487</v>
      </c>
      <c r="B68" s="4" t="s">
        <v>114</v>
      </c>
      <c r="C68" s="4" t="s">
        <v>108</v>
      </c>
      <c r="D68" s="4" t="s">
        <v>143</v>
      </c>
      <c r="E68" s="8" t="s">
        <v>518</v>
      </c>
    </row>
    <row r="69" spans="1:5" x14ac:dyDescent="0.2">
      <c r="A69" s="16" t="s">
        <v>464</v>
      </c>
      <c r="B69" s="4" t="s">
        <v>114</v>
      </c>
      <c r="C69" s="4" t="s">
        <v>117</v>
      </c>
      <c r="D69" s="4" t="s">
        <v>420</v>
      </c>
      <c r="E69" s="8" t="s">
        <v>519</v>
      </c>
    </row>
    <row r="70" spans="1:5" x14ac:dyDescent="0.2">
      <c r="A70" s="16" t="s">
        <v>495</v>
      </c>
      <c r="B70" s="4" t="s">
        <v>114</v>
      </c>
      <c r="C70" s="4" t="s">
        <v>108</v>
      </c>
      <c r="D70" s="4" t="s">
        <v>484</v>
      </c>
      <c r="E70" s="8" t="s">
        <v>520</v>
      </c>
    </row>
    <row r="72" spans="1:5" ht="14.25" x14ac:dyDescent="0.2">
      <c r="A72" s="17"/>
      <c r="B72" s="18" t="s">
        <v>32</v>
      </c>
    </row>
    <row r="73" spans="1:5" ht="15" x14ac:dyDescent="0.2">
      <c r="A73" s="19" t="s">
        <v>33</v>
      </c>
      <c r="B73" s="19" t="s">
        <v>34</v>
      </c>
      <c r="C73" s="19" t="s">
        <v>35</v>
      </c>
      <c r="D73" s="19" t="s">
        <v>37</v>
      </c>
      <c r="E73" s="19" t="s">
        <v>38</v>
      </c>
    </row>
    <row r="74" spans="1:5" x14ac:dyDescent="0.2">
      <c r="A74" s="16" t="s">
        <v>62</v>
      </c>
      <c r="B74" s="4" t="s">
        <v>123</v>
      </c>
      <c r="C74" s="4" t="s">
        <v>112</v>
      </c>
      <c r="D74" s="4" t="s">
        <v>131</v>
      </c>
      <c r="E74" s="8" t="s">
        <v>521</v>
      </c>
    </row>
    <row r="75" spans="1:5" x14ac:dyDescent="0.2">
      <c r="A75" s="16" t="s">
        <v>442</v>
      </c>
      <c r="B75" s="4" t="s">
        <v>39</v>
      </c>
      <c r="C75" s="4" t="s">
        <v>117</v>
      </c>
      <c r="D75" s="4" t="s">
        <v>424</v>
      </c>
      <c r="E75" s="8" t="s">
        <v>522</v>
      </c>
    </row>
  </sheetData>
  <mergeCells count="19">
    <mergeCell ref="A35:J35"/>
    <mergeCell ref="A8:J8"/>
    <mergeCell ref="A11:J11"/>
    <mergeCell ref="A14:J14"/>
    <mergeCell ref="A18:J18"/>
    <mergeCell ref="A27:J27"/>
    <mergeCell ref="A30:J30"/>
    <mergeCell ref="K3:K4"/>
    <mergeCell ref="M3:M4"/>
    <mergeCell ref="N3:N4"/>
    <mergeCell ref="A5:J5"/>
    <mergeCell ref="A1:N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Лист65</vt:lpstr>
      <vt:lpstr>Роллинг Тандер</vt:lpstr>
      <vt:lpstr>Русская тяга люб. 200 кг.</vt:lpstr>
      <vt:lpstr>Русская тяга люб. 150 кг.</vt:lpstr>
      <vt:lpstr>РБ Проф 50 кг.</vt:lpstr>
      <vt:lpstr>Пауэрспорт Профессионалы</vt:lpstr>
      <vt:lpstr>Пауэрспорт Любители</vt:lpstr>
      <vt:lpstr>Бицепс Профессионалы</vt:lpstr>
      <vt:lpstr>Бицепс Любители</vt:lpstr>
      <vt:lpstr>Жим стоя Любители</vt:lpstr>
      <vt:lpstr>Любители В.Ж. м.повт. 1_2</vt:lpstr>
      <vt:lpstr>Любители В.Ж. многоповторный</vt:lpstr>
      <vt:lpstr>Проф. народный жим 1_2 вес</vt:lpstr>
      <vt:lpstr>СОВ Народный жим 1_2 вес.</vt:lpstr>
      <vt:lpstr>Люб. народный жим 1_2 вес</vt:lpstr>
      <vt:lpstr>Люб. народный жим 1 вес</vt:lpstr>
      <vt:lpstr>Двоеборье проф.</vt:lpstr>
      <vt:lpstr>Люб. присед б.э.</vt:lpstr>
      <vt:lpstr>ПРО тяга б.э.</vt:lpstr>
      <vt:lpstr>Люб. Ст. Тяга б.э.</vt:lpstr>
      <vt:lpstr>ПРО жим софт 1 петельная</vt:lpstr>
      <vt:lpstr>Люб. жим 1 петельная</vt:lpstr>
      <vt:lpstr>ПРО жим б.э.</vt:lpstr>
      <vt:lpstr>Люб. жим б.э.</vt:lpstr>
      <vt:lpstr>Люб. Военный жим класс.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NPA</cp:lastModifiedBy>
  <cp:lastPrinted>2015-07-16T19:10:53Z</cp:lastPrinted>
  <dcterms:created xsi:type="dcterms:W3CDTF">2002-06-16T13:36:44Z</dcterms:created>
  <dcterms:modified xsi:type="dcterms:W3CDTF">2021-10-19T09:19:36Z</dcterms:modified>
</cp:coreProperties>
</file>